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252" windowHeight="1164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<sst xmlns="http://schemas.openxmlformats.org/spreadsheetml/2006/main" count="136" uniqueCount="88">
  <si>
    <t>Статья эконом. классиф. расходов</t>
  </si>
  <si>
    <t>Утверждён.</t>
  </si>
  <si>
    <t>бюджет</t>
  </si>
  <si>
    <t xml:space="preserve">на </t>
  </si>
  <si>
    <t>2010 год</t>
  </si>
  <si>
    <t>В т.ч. вне-бюджет</t>
  </si>
  <si>
    <t>Исполнено</t>
  </si>
  <si>
    <t>В т.ч. вне-</t>
  </si>
  <si>
    <t xml:space="preserve">В том числе </t>
  </si>
  <si>
    <t>Клубы</t>
  </si>
  <si>
    <t>Библиотеки</t>
  </si>
  <si>
    <t>ДШИ</t>
  </si>
  <si>
    <t>Музеи</t>
  </si>
  <si>
    <t>Центр. бухгалт.</t>
  </si>
  <si>
    <t>Аппарат</t>
  </si>
  <si>
    <t>ВСЕГО:</t>
  </si>
  <si>
    <t>2010г</t>
  </si>
  <si>
    <t>Начальник отдела                                                      В.К.Баранова</t>
  </si>
  <si>
    <t>Главный бухгалтер                                                    З.Н.Мадьярова</t>
  </si>
  <si>
    <t>за 1 полугодие 2010 года</t>
  </si>
  <si>
    <t>радищ.</t>
  </si>
  <si>
    <t>октяб.</t>
  </si>
  <si>
    <t>орех.</t>
  </si>
  <si>
    <t>дмитр.</t>
  </si>
  <si>
    <t>калин.</t>
  </si>
  <si>
    <t>РДК</t>
  </si>
  <si>
    <t>РДШИ</t>
  </si>
  <si>
    <t>ОДШИ</t>
  </si>
  <si>
    <t>года</t>
  </si>
  <si>
    <t>разница</t>
  </si>
  <si>
    <t>утвержде но</t>
  </si>
  <si>
    <t>клубы</t>
  </si>
  <si>
    <t>библио  тека</t>
  </si>
  <si>
    <t>дши</t>
  </si>
  <si>
    <t>музей</t>
  </si>
  <si>
    <t>централизованная бухгалтерия</t>
  </si>
  <si>
    <t xml:space="preserve">аппарат </t>
  </si>
  <si>
    <t>исполне но</t>
  </si>
  <si>
    <t>Исполнение консолидированного бюджета за 3 квартал 2010 года по Отделу по делам культуры и организации досуга населения администрации муниципального образования "Радищевский район" Ульяновской области</t>
  </si>
  <si>
    <t>за 3 квартал 2010 года</t>
  </si>
  <si>
    <t>211-Заработная плата</t>
  </si>
  <si>
    <t>212-Прочие выплаты</t>
  </si>
  <si>
    <t>213- Начисления на зарплату</t>
  </si>
  <si>
    <t>221-Услуги связи</t>
  </si>
  <si>
    <t>222-Транспортные услуги</t>
  </si>
  <si>
    <t>223-Коммунальные услуги</t>
  </si>
  <si>
    <t>226-Прочие услуги</t>
  </si>
  <si>
    <t>262-Социальные выплаты</t>
  </si>
  <si>
    <t>290-Прочие расходы</t>
  </si>
  <si>
    <t>310-Приобретение ОС</t>
  </si>
  <si>
    <t>340-Приобретение МЗ</t>
  </si>
  <si>
    <t>Главный бухгалтер                                                    Л.Н.Мишушина</t>
  </si>
  <si>
    <t>225-Расходы по содержанию имущества,в т.ч.</t>
  </si>
  <si>
    <t>заправка оргтехники</t>
  </si>
  <si>
    <t>монтаж пожарн.сигнализации</t>
  </si>
  <si>
    <t>налог транспортный и негат.возд.</t>
  </si>
  <si>
    <t>приобретение костюмов и реквизита</t>
  </si>
  <si>
    <t>ГСМ</t>
  </si>
  <si>
    <t>канцтовары</t>
  </si>
  <si>
    <t>запчасти к атомобилю</t>
  </si>
  <si>
    <t>командировочные расходы</t>
  </si>
  <si>
    <t>хозтовары,стройматериалы</t>
  </si>
  <si>
    <t>консультант Плюс</t>
  </si>
  <si>
    <t>ДШИ Радищево</t>
  </si>
  <si>
    <t>ДШИ Октяб.</t>
  </si>
  <si>
    <t>вывоз ТБО</t>
  </si>
  <si>
    <t>дрова</t>
  </si>
  <si>
    <t>призы,сувениры на мероприятия, пени</t>
  </si>
  <si>
    <t>налог на имущество</t>
  </si>
  <si>
    <t>штраф</t>
  </si>
  <si>
    <t>подписка на газеты (книги)</t>
  </si>
  <si>
    <t>Экономист                                                                 А.Н. Фатьянов</t>
  </si>
  <si>
    <t>Архив</t>
  </si>
  <si>
    <t>Библиотека</t>
  </si>
  <si>
    <t>монтаж сист. отопления</t>
  </si>
  <si>
    <t>Начальник отдела                                                     Т.Ю. Сударкина</t>
  </si>
  <si>
    <t>приобретение оргтехники и аппаратуры,мебели (книг)</t>
  </si>
  <si>
    <t>проживание в гостинацах, обучен.</t>
  </si>
  <si>
    <t>Услуги нотариуса</t>
  </si>
  <si>
    <t xml:space="preserve"> </t>
  </si>
  <si>
    <t>прочие выплаты-книгоиздат</t>
  </si>
  <si>
    <t>пожарная сигнализация ТО</t>
  </si>
  <si>
    <t>224-Аренда имущества(кинопр.)</t>
  </si>
  <si>
    <r>
      <t>Отдел по делам культуры и организации досуга населения Администрации муниципального образования "Радищевский район" Ульяновской области                                                                                                                                                                                                                                                       БЮДЖЕТ (ФАКТ)</t>
    </r>
    <r>
      <rPr>
        <b/>
        <sz val="11"/>
        <rFont val="Arial Cyr"/>
        <family val="0"/>
      </rPr>
      <t xml:space="preserve"> на 2016г.</t>
    </r>
  </si>
  <si>
    <t>Прог Укреплединства российской</t>
  </si>
  <si>
    <t>Прог Культура в МО (Дом кул)</t>
  </si>
  <si>
    <t>ремонт здания</t>
  </si>
  <si>
    <t>факт на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</si>
</sst>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 wrapText="1"/>
    </xf>
    <xf numFmtId="168" fontId="3" fillId="0" borderId="18" xfId="0" applyNumberFormat="1" applyFont="1" applyBorder="1" applyAlignment="1">
      <alignment horizontal="center" vertical="top" wrapText="1"/>
    </xf>
    <xf numFmtId="168" fontId="3" fillId="0" borderId="19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8" fontId="3" fillId="0" borderId="2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168" fontId="3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center" vertical="top" wrapText="1"/>
    </xf>
    <xf numFmtId="168" fontId="4" fillId="0" borderId="22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3" fillId="0" borderId="23" xfId="0" applyNumberFormat="1" applyFont="1" applyBorder="1" applyAlignment="1">
      <alignment horizontal="center" vertical="top" wrapText="1"/>
    </xf>
    <xf numFmtId="168" fontId="3" fillId="0" borderId="24" xfId="0" applyNumberFormat="1" applyFont="1" applyBorder="1" applyAlignment="1">
      <alignment horizontal="center" vertical="top" wrapText="1"/>
    </xf>
    <xf numFmtId="168" fontId="4" fillId="0" borderId="24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168" fontId="5" fillId="0" borderId="2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8" fontId="5" fillId="0" borderId="25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 horizontal="left" vertical="top" wrapText="1"/>
    </xf>
    <xf numFmtId="168" fontId="5" fillId="0" borderId="26" xfId="0" applyNumberFormat="1" applyFont="1" applyBorder="1" applyAlignment="1">
      <alignment horizontal="center" vertical="top" wrapText="1"/>
    </xf>
    <xf numFmtId="168" fontId="3" fillId="0" borderId="27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168" fontId="4" fillId="0" borderId="29" xfId="0" applyNumberFormat="1" applyFont="1" applyFill="1" applyBorder="1" applyAlignment="1">
      <alignment horizontal="center" vertical="top" wrapText="1"/>
    </xf>
    <xf numFmtId="16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8" fontId="0" fillId="0" borderId="0" xfId="0" applyNumberFormat="1" applyAlignment="1">
      <alignment/>
    </xf>
    <xf numFmtId="168" fontId="5" fillId="0" borderId="3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8" fontId="4" fillId="0" borderId="31" xfId="0" applyNumberFormat="1" applyFont="1" applyBorder="1" applyAlignment="1">
      <alignment horizontal="center" vertical="top" wrapText="1"/>
    </xf>
    <xf numFmtId="168" fontId="4" fillId="0" borderId="32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168" fontId="4" fillId="0" borderId="31" xfId="0" applyNumberFormat="1" applyFont="1" applyFill="1" applyBorder="1" applyAlignment="1">
      <alignment horizontal="center" vertical="top" wrapText="1"/>
    </xf>
    <xf numFmtId="168" fontId="26" fillId="0" borderId="32" xfId="0" applyNumberFormat="1" applyFont="1" applyFill="1" applyBorder="1" applyAlignment="1">
      <alignment horizontal="center" vertical="top" wrapText="1"/>
    </xf>
    <xf numFmtId="168" fontId="5" fillId="0" borderId="35" xfId="0" applyNumberFormat="1" applyFont="1" applyFill="1" applyBorder="1" applyAlignment="1">
      <alignment horizontal="center" vertical="top" wrapText="1"/>
    </xf>
    <xf numFmtId="168" fontId="5" fillId="0" borderId="36" xfId="0" applyNumberFormat="1" applyFont="1" applyFill="1" applyBorder="1" applyAlignment="1">
      <alignment horizontal="center" vertical="top" wrapText="1"/>
    </xf>
    <xf numFmtId="168" fontId="3" fillId="0" borderId="37" xfId="0" applyNumberFormat="1" applyFont="1" applyFill="1" applyBorder="1" applyAlignment="1">
      <alignment horizontal="center" vertical="top" wrapText="1"/>
    </xf>
    <xf numFmtId="168" fontId="5" fillId="0" borderId="38" xfId="0" applyNumberFormat="1" applyFont="1" applyFill="1" applyBorder="1" applyAlignment="1">
      <alignment horizontal="center" vertical="top" wrapText="1"/>
    </xf>
    <xf numFmtId="168" fontId="5" fillId="0" borderId="30" xfId="0" applyNumberFormat="1" applyFont="1" applyFill="1" applyBorder="1" applyAlignment="1">
      <alignment horizontal="center" vertical="top" wrapText="1"/>
    </xf>
    <xf numFmtId="168" fontId="5" fillId="0" borderId="26" xfId="0" applyNumberFormat="1" applyFont="1" applyFill="1" applyBorder="1" applyAlignment="1">
      <alignment horizontal="center" vertical="top" wrapText="1"/>
    </xf>
    <xf numFmtId="168" fontId="3" fillId="0" borderId="27" xfId="0" applyNumberFormat="1" applyFont="1" applyFill="1" applyBorder="1" applyAlignment="1">
      <alignment horizontal="center" vertical="top" wrapText="1"/>
    </xf>
    <xf numFmtId="168" fontId="4" fillId="0" borderId="39" xfId="0" applyNumberFormat="1" applyFont="1" applyFill="1" applyBorder="1" applyAlignment="1">
      <alignment horizontal="center" vertical="top" wrapText="1"/>
    </xf>
    <xf numFmtId="168" fontId="4" fillId="0" borderId="40" xfId="0" applyNumberFormat="1" applyFont="1" applyFill="1" applyBorder="1" applyAlignment="1">
      <alignment horizontal="center" vertical="top" wrapText="1"/>
    </xf>
    <xf numFmtId="168" fontId="26" fillId="0" borderId="41" xfId="0" applyNumberFormat="1" applyFont="1" applyFill="1" applyBorder="1" applyAlignment="1">
      <alignment horizontal="center" vertical="top" wrapText="1"/>
    </xf>
    <xf numFmtId="168" fontId="5" fillId="0" borderId="40" xfId="0" applyNumberFormat="1" applyFont="1" applyFill="1" applyBorder="1" applyAlignment="1">
      <alignment horizontal="center" vertical="top" wrapText="1"/>
    </xf>
    <xf numFmtId="168" fontId="3" fillId="0" borderId="41" xfId="0" applyNumberFormat="1" applyFont="1" applyFill="1" applyBorder="1" applyAlignment="1">
      <alignment horizontal="center" vertical="top" wrapText="1"/>
    </xf>
    <xf numFmtId="168" fontId="5" fillId="0" borderId="21" xfId="0" applyNumberFormat="1" applyFont="1" applyFill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center" vertical="top" wrapText="1"/>
    </xf>
    <xf numFmtId="168" fontId="5" fillId="0" borderId="16" xfId="0" applyNumberFormat="1" applyFont="1" applyFill="1" applyBorder="1" applyAlignment="1">
      <alignment horizontal="center" vertical="top" wrapText="1"/>
    </xf>
    <xf numFmtId="168" fontId="5" fillId="0" borderId="42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left"/>
    </xf>
    <xf numFmtId="0" fontId="4" fillId="24" borderId="14" xfId="0" applyFont="1" applyFill="1" applyBorder="1" applyAlignment="1">
      <alignment horizontal="left" vertical="top" wrapText="1"/>
    </xf>
    <xf numFmtId="168" fontId="4" fillId="24" borderId="31" xfId="0" applyNumberFormat="1" applyFont="1" applyFill="1" applyBorder="1" applyAlignment="1">
      <alignment horizontal="center" vertical="top" wrapText="1"/>
    </xf>
    <xf numFmtId="168" fontId="26" fillId="24" borderId="32" xfId="0" applyNumberFormat="1" applyFont="1" applyFill="1" applyBorder="1" applyAlignment="1">
      <alignment horizontal="center" vertical="top" wrapText="1"/>
    </xf>
    <xf numFmtId="168" fontId="4" fillId="24" borderId="31" xfId="0" applyNumberFormat="1" applyFont="1" applyFill="1" applyBorder="1" applyAlignment="1">
      <alignment horizontal="left" vertical="top" wrapText="1"/>
    </xf>
    <xf numFmtId="168" fontId="4" fillId="25" borderId="31" xfId="0" applyNumberFormat="1" applyFont="1" applyFill="1" applyBorder="1" applyAlignment="1">
      <alignment horizontal="center" vertical="top" wrapText="1"/>
    </xf>
    <xf numFmtId="168" fontId="26" fillId="25" borderId="32" xfId="0" applyNumberFormat="1" applyFont="1" applyFill="1" applyBorder="1" applyAlignment="1">
      <alignment horizontal="center" vertical="top" wrapText="1"/>
    </xf>
    <xf numFmtId="168" fontId="4" fillId="25" borderId="39" xfId="0" applyNumberFormat="1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left" vertical="top" wrapText="1"/>
    </xf>
    <xf numFmtId="168" fontId="5" fillId="0" borderId="23" xfId="0" applyNumberFormat="1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168" fontId="3" fillId="0" borderId="44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49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2"/>
  <sheetViews>
    <sheetView zoomScalePageLayoutView="0" workbookViewId="0" topLeftCell="A2">
      <selection activeCell="D35" sqref="D35"/>
    </sheetView>
  </sheetViews>
  <sheetFormatPr defaultColWidth="9.00390625" defaultRowHeight="12.75"/>
  <cols>
    <col min="1" max="1" width="9.375" style="0" customWidth="1"/>
    <col min="2" max="4" width="11.50390625" style="0" customWidth="1"/>
    <col min="5" max="5" width="10.375" style="0" customWidth="1"/>
    <col min="6" max="6" width="11.375" style="0" customWidth="1"/>
    <col min="7" max="7" width="9.50390625" style="0" bestFit="1" customWidth="1"/>
    <col min="8" max="8" width="10.875" style="0" bestFit="1" customWidth="1"/>
    <col min="9" max="9" width="9.50390625" style="0" bestFit="1" customWidth="1"/>
    <col min="10" max="10" width="11.375" style="0" customWidth="1"/>
    <col min="11" max="11" width="10.625" style="0" customWidth="1"/>
    <col min="12" max="12" width="9.50390625" style="0" bestFit="1" customWidth="1"/>
    <col min="13" max="13" width="10.125" style="0" customWidth="1"/>
    <col min="14" max="14" width="11.00390625" style="0" customWidth="1"/>
    <col min="15" max="15" width="12.50390625" style="0" customWidth="1"/>
  </cols>
  <sheetData>
    <row r="1" ht="12.75" hidden="1"/>
    <row r="2" spans="1:15" ht="12.75">
      <c r="A2" s="123" t="s">
        <v>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2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ht="3" customHeight="1" thickBot="1"/>
    <row r="6" ht="13.5" hidden="1" thickBot="1"/>
    <row r="7" ht="13.5" hidden="1" thickBot="1"/>
    <row r="8" ht="13.5" hidden="1" thickBot="1"/>
    <row r="9" spans="1:15" ht="31.5" customHeight="1">
      <c r="A9" s="105" t="s">
        <v>0</v>
      </c>
      <c r="B9" s="1" t="s">
        <v>1</v>
      </c>
      <c r="C9" s="105"/>
      <c r="D9" s="108" t="s">
        <v>5</v>
      </c>
      <c r="E9" s="103"/>
      <c r="F9" s="1" t="s">
        <v>6</v>
      </c>
      <c r="G9" s="1" t="s">
        <v>7</v>
      </c>
      <c r="H9" s="108" t="s">
        <v>8</v>
      </c>
      <c r="I9" s="109"/>
      <c r="J9" s="109"/>
      <c r="K9" s="109"/>
      <c r="L9" s="109"/>
      <c r="M9" s="109"/>
      <c r="N9" s="109"/>
      <c r="O9" s="110"/>
    </row>
    <row r="10" spans="1:15" ht="48" customHeight="1" thickBot="1">
      <c r="A10" s="106"/>
      <c r="B10" s="2" t="s">
        <v>2</v>
      </c>
      <c r="C10" s="106"/>
      <c r="D10" s="111"/>
      <c r="E10" s="104"/>
      <c r="F10" s="2" t="s">
        <v>39</v>
      </c>
      <c r="G10" s="2" t="s">
        <v>2</v>
      </c>
      <c r="H10" s="111"/>
      <c r="I10" s="112"/>
      <c r="J10" s="112"/>
      <c r="K10" s="112"/>
      <c r="L10" s="112"/>
      <c r="M10" s="112"/>
      <c r="N10" s="112"/>
      <c r="O10" s="113"/>
    </row>
    <row r="11" spans="1:15" ht="3.75" customHeight="1" hidden="1" thickBot="1">
      <c r="A11" s="106"/>
      <c r="B11" s="2" t="s">
        <v>3</v>
      </c>
      <c r="C11" s="106"/>
      <c r="D11" s="111"/>
      <c r="E11" s="104"/>
      <c r="F11" s="2"/>
      <c r="G11" s="2"/>
      <c r="H11" s="111"/>
      <c r="I11" s="112"/>
      <c r="J11" s="112"/>
      <c r="K11" s="112"/>
      <c r="L11" s="112"/>
      <c r="M11" s="112"/>
      <c r="N11" s="112"/>
      <c r="O11" s="113"/>
    </row>
    <row r="12" spans="1:15" ht="17.25" customHeight="1" hidden="1" thickBot="1">
      <c r="A12" s="106"/>
      <c r="B12" s="2" t="s">
        <v>4</v>
      </c>
      <c r="C12" s="106"/>
      <c r="D12" s="111"/>
      <c r="E12" s="104"/>
      <c r="F12" s="4"/>
      <c r="G12" s="4"/>
      <c r="H12" s="114"/>
      <c r="I12" s="115"/>
      <c r="J12" s="115"/>
      <c r="K12" s="115"/>
      <c r="L12" s="115"/>
      <c r="M12" s="115"/>
      <c r="N12" s="115"/>
      <c r="O12" s="86"/>
    </row>
    <row r="13" spans="1:15" ht="31.5" thickBot="1">
      <c r="A13" s="106"/>
      <c r="B13" s="2" t="s">
        <v>16</v>
      </c>
      <c r="C13" s="106"/>
      <c r="D13" s="111"/>
      <c r="E13" s="104"/>
      <c r="F13" s="9" t="s">
        <v>28</v>
      </c>
      <c r="G13" s="4"/>
      <c r="H13" s="105" t="s">
        <v>9</v>
      </c>
      <c r="I13" s="7" t="s">
        <v>7</v>
      </c>
      <c r="J13" s="105" t="s">
        <v>10</v>
      </c>
      <c r="K13" s="105" t="s">
        <v>11</v>
      </c>
      <c r="L13" s="7" t="s">
        <v>7</v>
      </c>
      <c r="M13" s="105" t="s">
        <v>12</v>
      </c>
      <c r="N13" s="105" t="s">
        <v>13</v>
      </c>
      <c r="O13" s="105" t="s">
        <v>14</v>
      </c>
    </row>
    <row r="14" spans="1:15" ht="15.75" thickBot="1">
      <c r="A14" s="107"/>
      <c r="B14" s="3"/>
      <c r="C14" s="107"/>
      <c r="D14" s="114"/>
      <c r="E14" s="104"/>
      <c r="F14" s="3"/>
      <c r="G14" s="3"/>
      <c r="H14" s="107"/>
      <c r="I14" s="5" t="s">
        <v>2</v>
      </c>
      <c r="J14" s="107"/>
      <c r="K14" s="107"/>
      <c r="L14" s="5" t="s">
        <v>2</v>
      </c>
      <c r="M14" s="107"/>
      <c r="N14" s="107"/>
      <c r="O14" s="107"/>
    </row>
    <row r="15" spans="1:15" ht="14.25" thickBot="1">
      <c r="A15" s="18">
        <v>211</v>
      </c>
      <c r="B15" s="19">
        <f>B42</f>
        <v>13189390</v>
      </c>
      <c r="C15" s="19">
        <f>B15/2</f>
        <v>6594695</v>
      </c>
      <c r="D15" s="35"/>
      <c r="E15" s="38"/>
      <c r="F15" s="19">
        <f aca="true" t="shared" si="0" ref="F15:F24">O15+N15+M15+L15+K15+J15+I15+H15</f>
        <v>0</v>
      </c>
      <c r="G15" s="19"/>
      <c r="H15" s="19">
        <v>0</v>
      </c>
      <c r="I15" s="19"/>
      <c r="J15" s="19">
        <v>0</v>
      </c>
      <c r="K15" s="19">
        <v>0</v>
      </c>
      <c r="L15" s="19"/>
      <c r="M15" s="19">
        <v>0</v>
      </c>
      <c r="N15" s="19">
        <v>0</v>
      </c>
      <c r="O15" s="16">
        <v>0</v>
      </c>
    </row>
    <row r="16" spans="1:15" ht="14.25" thickBot="1">
      <c r="A16" s="18">
        <v>212</v>
      </c>
      <c r="B16" s="19">
        <f>B43</f>
        <v>51500</v>
      </c>
      <c r="C16" s="19">
        <f>B16/2</f>
        <v>25750</v>
      </c>
      <c r="D16" s="35"/>
      <c r="E16" s="38"/>
      <c r="F16" s="19">
        <f t="shared" si="0"/>
        <v>0</v>
      </c>
      <c r="G16" s="19"/>
      <c r="H16" s="19">
        <v>0</v>
      </c>
      <c r="I16" s="19"/>
      <c r="J16" s="19">
        <v>0</v>
      </c>
      <c r="K16" s="19">
        <v>0</v>
      </c>
      <c r="L16" s="19"/>
      <c r="M16" s="19">
        <v>0</v>
      </c>
      <c r="N16" s="19">
        <v>0</v>
      </c>
      <c r="O16" s="16">
        <v>0</v>
      </c>
    </row>
    <row r="17" spans="1:15" ht="14.25" thickBot="1">
      <c r="A17" s="18">
        <v>213</v>
      </c>
      <c r="B17" s="19">
        <f>B44</f>
        <v>3427860</v>
      </c>
      <c r="C17" s="19">
        <f>B17/2</f>
        <v>1713930</v>
      </c>
      <c r="D17" s="35"/>
      <c r="E17" s="38"/>
      <c r="F17" s="19">
        <f t="shared" si="0"/>
        <v>0</v>
      </c>
      <c r="G17" s="19"/>
      <c r="H17" s="19">
        <v>0</v>
      </c>
      <c r="I17" s="19"/>
      <c r="J17" s="19">
        <v>0</v>
      </c>
      <c r="K17" s="19">
        <v>0</v>
      </c>
      <c r="L17" s="19"/>
      <c r="M17" s="19">
        <v>0</v>
      </c>
      <c r="N17" s="19">
        <v>0</v>
      </c>
      <c r="O17" s="16">
        <v>0</v>
      </c>
    </row>
    <row r="18" spans="1:15" ht="14.25" thickBot="1">
      <c r="A18" s="18">
        <v>221</v>
      </c>
      <c r="B18" s="19">
        <f>B45</f>
        <v>135000</v>
      </c>
      <c r="C18" s="19">
        <v>81331</v>
      </c>
      <c r="D18" s="35"/>
      <c r="E18" s="38"/>
      <c r="F18" s="19">
        <f t="shared" si="0"/>
        <v>0</v>
      </c>
      <c r="G18" s="19"/>
      <c r="H18" s="19">
        <v>0</v>
      </c>
      <c r="I18" s="19"/>
      <c r="J18" s="19">
        <v>0</v>
      </c>
      <c r="K18" s="19">
        <v>0</v>
      </c>
      <c r="L18" s="19"/>
      <c r="M18" s="19">
        <v>0</v>
      </c>
      <c r="N18" s="19">
        <v>0</v>
      </c>
      <c r="O18" s="16">
        <v>0</v>
      </c>
    </row>
    <row r="19" spans="1:15" ht="14.25" thickBot="1">
      <c r="A19" s="18">
        <v>222</v>
      </c>
      <c r="B19" s="19">
        <v>64357.7</v>
      </c>
      <c r="C19" s="19">
        <v>64357.7</v>
      </c>
      <c r="D19" s="35"/>
      <c r="E19" s="38"/>
      <c r="F19" s="19">
        <f>O19+N19+M19+L19+K19+J19+I19+H19</f>
        <v>0</v>
      </c>
      <c r="G19" s="19"/>
      <c r="H19" s="19">
        <v>0</v>
      </c>
      <c r="I19" s="19"/>
      <c r="J19" s="19">
        <v>0</v>
      </c>
      <c r="K19" s="19">
        <v>0</v>
      </c>
      <c r="L19" s="19"/>
      <c r="M19" s="19">
        <v>0</v>
      </c>
      <c r="N19" s="19">
        <v>0</v>
      </c>
      <c r="O19" s="16">
        <v>0</v>
      </c>
    </row>
    <row r="20" spans="1:15" ht="14.25" thickBot="1">
      <c r="A20" s="18">
        <v>223</v>
      </c>
      <c r="B20" s="19">
        <v>4613020</v>
      </c>
      <c r="C20" s="19">
        <f>B20/2</f>
        <v>2306510</v>
      </c>
      <c r="D20" s="35">
        <v>276000</v>
      </c>
      <c r="E20" s="38"/>
      <c r="F20" s="19">
        <f>H20+J20+K20+M20+N20+O20</f>
        <v>0</v>
      </c>
      <c r="G20" s="19">
        <f>I20+L20</f>
        <v>140258.9</v>
      </c>
      <c r="H20" s="19">
        <v>0</v>
      </c>
      <c r="I20" s="19">
        <v>11371</v>
      </c>
      <c r="J20" s="19">
        <v>0</v>
      </c>
      <c r="K20" s="19">
        <v>0</v>
      </c>
      <c r="L20" s="19">
        <v>128887.9</v>
      </c>
      <c r="M20" s="19">
        <v>0</v>
      </c>
      <c r="N20" s="19">
        <v>0</v>
      </c>
      <c r="O20" s="16">
        <v>0</v>
      </c>
    </row>
    <row r="21" spans="1:15" ht="14.25" thickBot="1">
      <c r="A21" s="18">
        <v>224</v>
      </c>
      <c r="B21" s="19">
        <v>331400</v>
      </c>
      <c r="C21" s="19">
        <f>B21/2</f>
        <v>165700</v>
      </c>
      <c r="D21" s="35"/>
      <c r="E21" s="38"/>
      <c r="F21" s="19">
        <f t="shared" si="0"/>
        <v>0</v>
      </c>
      <c r="G21" s="19"/>
      <c r="H21" s="19">
        <v>0</v>
      </c>
      <c r="I21" s="19"/>
      <c r="J21" s="19">
        <v>0</v>
      </c>
      <c r="K21" s="19">
        <v>0</v>
      </c>
      <c r="L21" s="19"/>
      <c r="M21" s="19">
        <v>0</v>
      </c>
      <c r="N21" s="19">
        <v>0</v>
      </c>
      <c r="O21" s="16">
        <v>0</v>
      </c>
    </row>
    <row r="22" spans="1:15" ht="14.25" thickBot="1">
      <c r="A22" s="18">
        <v>225</v>
      </c>
      <c r="B22" s="19">
        <v>285735</v>
      </c>
      <c r="C22" s="19">
        <f>B22/2</f>
        <v>142867.5</v>
      </c>
      <c r="D22" s="35">
        <v>100000</v>
      </c>
      <c r="E22" s="38"/>
      <c r="F22" s="19">
        <f>H22+J22+K22+M22+N22+O22</f>
        <v>0</v>
      </c>
      <c r="G22" s="19">
        <f>I22</f>
        <v>10000</v>
      </c>
      <c r="H22" s="19">
        <v>0</v>
      </c>
      <c r="I22" s="19">
        <v>10000</v>
      </c>
      <c r="J22" s="19">
        <v>0</v>
      </c>
      <c r="K22" s="19">
        <v>0</v>
      </c>
      <c r="L22" s="19"/>
      <c r="M22" s="19">
        <v>0</v>
      </c>
      <c r="N22" s="19">
        <v>0</v>
      </c>
      <c r="O22" s="16">
        <v>0</v>
      </c>
    </row>
    <row r="23" spans="1:15" ht="14.25" thickBot="1">
      <c r="A23" s="18">
        <v>226</v>
      </c>
      <c r="B23" s="19">
        <v>394545</v>
      </c>
      <c r="C23" s="19">
        <v>279945.3</v>
      </c>
      <c r="D23" s="35"/>
      <c r="E23" s="38"/>
      <c r="F23" s="19">
        <f t="shared" si="0"/>
        <v>0</v>
      </c>
      <c r="G23" s="19"/>
      <c r="H23" s="19">
        <v>0</v>
      </c>
      <c r="I23" s="19"/>
      <c r="J23" s="19">
        <v>0</v>
      </c>
      <c r="K23" s="19">
        <v>0</v>
      </c>
      <c r="L23" s="19"/>
      <c r="M23" s="19">
        <v>0</v>
      </c>
      <c r="N23" s="19">
        <v>0</v>
      </c>
      <c r="O23" s="16">
        <v>0</v>
      </c>
    </row>
    <row r="24" spans="1:15" ht="14.25" thickBot="1">
      <c r="A24" s="18">
        <v>262</v>
      </c>
      <c r="B24" s="19">
        <v>240600</v>
      </c>
      <c r="C24" s="19">
        <f>B24/2</f>
        <v>120300</v>
      </c>
      <c r="D24" s="35"/>
      <c r="E24" s="38"/>
      <c r="F24" s="19">
        <f t="shared" si="0"/>
        <v>0</v>
      </c>
      <c r="G24" s="19"/>
      <c r="H24" s="19">
        <v>0</v>
      </c>
      <c r="I24" s="19"/>
      <c r="J24" s="19">
        <v>0</v>
      </c>
      <c r="K24" s="19">
        <v>0</v>
      </c>
      <c r="L24" s="19"/>
      <c r="M24" s="19">
        <v>0</v>
      </c>
      <c r="N24" s="19">
        <v>0</v>
      </c>
      <c r="O24" s="16">
        <v>0</v>
      </c>
    </row>
    <row r="25" spans="1:15" ht="14.25" thickBot="1">
      <c r="A25" s="18">
        <v>290</v>
      </c>
      <c r="B25" s="19">
        <v>164343.1</v>
      </c>
      <c r="C25" s="19">
        <v>164343.1</v>
      </c>
      <c r="D25" s="35">
        <v>50000</v>
      </c>
      <c r="E25" s="38"/>
      <c r="F25" s="20">
        <f>H25+J25+K25+M25+N25+O25</f>
        <v>0</v>
      </c>
      <c r="G25" s="19">
        <f>I25+L25</f>
        <v>17264.1</v>
      </c>
      <c r="H25" s="19">
        <v>0</v>
      </c>
      <c r="I25" s="19">
        <v>15000</v>
      </c>
      <c r="J25" s="19">
        <v>0</v>
      </c>
      <c r="K25" s="19">
        <v>0</v>
      </c>
      <c r="L25" s="19">
        <v>2264.1</v>
      </c>
      <c r="M25" s="19">
        <v>0</v>
      </c>
      <c r="N25" s="19">
        <v>0</v>
      </c>
      <c r="O25" s="16">
        <v>0</v>
      </c>
    </row>
    <row r="26" spans="1:15" ht="14.25" thickBot="1">
      <c r="A26" s="18">
        <v>310</v>
      </c>
      <c r="B26" s="19">
        <v>74500</v>
      </c>
      <c r="C26" s="35">
        <v>318544.5</v>
      </c>
      <c r="D26" s="37">
        <v>14000</v>
      </c>
      <c r="E26" s="38"/>
      <c r="F26" s="20">
        <f>H26+J26+K26+M26+N26+O26</f>
        <v>0</v>
      </c>
      <c r="G26" s="19">
        <f>L26</f>
        <v>27274.5</v>
      </c>
      <c r="H26" s="19">
        <v>0</v>
      </c>
      <c r="I26" s="19"/>
      <c r="J26" s="19">
        <v>0</v>
      </c>
      <c r="K26" s="19">
        <v>0</v>
      </c>
      <c r="L26" s="19">
        <v>27274.5</v>
      </c>
      <c r="M26" s="19">
        <v>0</v>
      </c>
      <c r="N26" s="19">
        <v>0</v>
      </c>
      <c r="O26" s="16">
        <v>0</v>
      </c>
    </row>
    <row r="27" spans="1:15" ht="14.25" thickBot="1">
      <c r="A27" s="18">
        <v>340</v>
      </c>
      <c r="B27" s="19">
        <v>847249.2</v>
      </c>
      <c r="C27" s="19"/>
      <c r="D27" s="35">
        <v>80000</v>
      </c>
      <c r="E27" s="38"/>
      <c r="F27" s="20">
        <f>H27+J27+K27+M27+N27+O27</f>
        <v>0</v>
      </c>
      <c r="G27" s="19">
        <f>I27</f>
        <v>70000</v>
      </c>
      <c r="H27" s="19">
        <v>0</v>
      </c>
      <c r="I27" s="19">
        <v>70000</v>
      </c>
      <c r="J27" s="19">
        <v>0</v>
      </c>
      <c r="K27" s="19">
        <v>0</v>
      </c>
      <c r="L27" s="19"/>
      <c r="M27" s="19">
        <v>0</v>
      </c>
      <c r="N27" s="19">
        <v>0</v>
      </c>
      <c r="O27" s="16">
        <v>0</v>
      </c>
    </row>
    <row r="28" spans="1:15" ht="13.5" thickBot="1">
      <c r="A28" s="18" t="s">
        <v>15</v>
      </c>
      <c r="B28" s="17">
        <f>B15+B16+B17+B18+B19+B20+B21+B22+B23+B24+B25+B26+B27</f>
        <v>23819500</v>
      </c>
      <c r="C28" s="17"/>
      <c r="D28" s="28">
        <f>D20+D22+D25+D26+D27</f>
        <v>520000</v>
      </c>
      <c r="E28" s="39"/>
      <c r="F28" s="17">
        <f aca="true" t="shared" si="1" ref="F28:L28">F15+F16+F17+F18+F19+F20+F21+F22+F23+F24+F25+F26+F27</f>
        <v>0</v>
      </c>
      <c r="G28" s="17">
        <f t="shared" si="1"/>
        <v>264797.5</v>
      </c>
      <c r="H28" s="17">
        <f t="shared" si="1"/>
        <v>0</v>
      </c>
      <c r="I28" s="17">
        <f t="shared" si="1"/>
        <v>106371</v>
      </c>
      <c r="J28" s="17">
        <f t="shared" si="1"/>
        <v>0</v>
      </c>
      <c r="K28" s="17">
        <f t="shared" si="1"/>
        <v>0</v>
      </c>
      <c r="L28" s="17">
        <f t="shared" si="1"/>
        <v>158426.5</v>
      </c>
      <c r="M28" s="17">
        <f>M15+M16+M17+M19+M20+M21+M22+M23+M24+M25+M26+M27</f>
        <v>0</v>
      </c>
      <c r="N28" s="17">
        <f>N15+N16+N17+N18+N19+N20+N21+N22+N23+N24+N25+N26+N27</f>
        <v>0</v>
      </c>
      <c r="O28" s="17">
        <f>O15+O16+O17+O18+O19+O20+O21+O22+O24+O23+O25+O26+O27</f>
        <v>0</v>
      </c>
    </row>
    <row r="30" spans="1:14" ht="12.75">
      <c r="A30" s="124" t="s">
        <v>17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2" spans="1:9" ht="12.75">
      <c r="A32" s="124" t="s">
        <v>18</v>
      </c>
      <c r="B32" s="124"/>
      <c r="C32" s="124"/>
      <c r="D32" s="124"/>
      <c r="E32" s="124"/>
      <c r="F32" s="124"/>
      <c r="G32" s="124"/>
      <c r="H32" s="124"/>
      <c r="I32" s="124"/>
    </row>
    <row r="35" ht="13.5" thickBot="1"/>
    <row r="36" spans="1:19" ht="30.75">
      <c r="A36" s="93" t="s">
        <v>0</v>
      </c>
      <c r="B36" s="22" t="s">
        <v>1</v>
      </c>
      <c r="C36" s="23"/>
      <c r="D36" s="23"/>
      <c r="E36" s="95" t="s">
        <v>8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6"/>
      <c r="S36" s="8"/>
    </row>
    <row r="37" spans="1:19" ht="15">
      <c r="A37" s="89"/>
      <c r="B37" s="8" t="s">
        <v>2</v>
      </c>
      <c r="C37" s="23"/>
      <c r="D37" s="23"/>
      <c r="E37" s="85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6"/>
      <c r="S37" s="8"/>
    </row>
    <row r="38" spans="1:19" ht="15">
      <c r="A38" s="89"/>
      <c r="B38" s="8" t="s">
        <v>3</v>
      </c>
      <c r="C38" s="23"/>
      <c r="D38" s="23"/>
      <c r="E38" s="85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6"/>
      <c r="S38" s="8"/>
    </row>
    <row r="39" spans="1:19" ht="15">
      <c r="A39" s="89"/>
      <c r="B39" s="8" t="s">
        <v>4</v>
      </c>
      <c r="C39" s="23"/>
      <c r="D39" s="23"/>
      <c r="E39" s="9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98"/>
      <c r="S39" s="8"/>
    </row>
    <row r="40" spans="1:19" ht="15">
      <c r="A40" s="89"/>
      <c r="B40" s="8" t="s">
        <v>16</v>
      </c>
      <c r="C40" s="23"/>
      <c r="D40" s="23"/>
      <c r="E40" s="87" t="s">
        <v>9</v>
      </c>
      <c r="F40" s="93" t="s">
        <v>20</v>
      </c>
      <c r="G40" s="101" t="s">
        <v>21</v>
      </c>
      <c r="H40" s="101" t="s">
        <v>22</v>
      </c>
      <c r="I40" s="99" t="s">
        <v>23</v>
      </c>
      <c r="J40" s="93" t="s">
        <v>24</v>
      </c>
      <c r="K40" s="99" t="s">
        <v>25</v>
      </c>
      <c r="L40" s="93" t="s">
        <v>10</v>
      </c>
      <c r="M40" s="101" t="s">
        <v>11</v>
      </c>
      <c r="N40" s="99" t="s">
        <v>26</v>
      </c>
      <c r="O40" s="93" t="s">
        <v>27</v>
      </c>
      <c r="P40" s="101" t="s">
        <v>12</v>
      </c>
      <c r="Q40" s="101" t="s">
        <v>13</v>
      </c>
      <c r="R40" s="99" t="s">
        <v>14</v>
      </c>
      <c r="S40" s="29"/>
    </row>
    <row r="41" spans="1:19" ht="13.5" thickBot="1">
      <c r="A41" s="94"/>
      <c r="B41" s="34"/>
      <c r="C41" s="25"/>
      <c r="D41" s="25"/>
      <c r="E41" s="88"/>
      <c r="F41" s="94"/>
      <c r="G41" s="102"/>
      <c r="H41" s="102"/>
      <c r="I41" s="100"/>
      <c r="J41" s="94"/>
      <c r="K41" s="100"/>
      <c r="L41" s="94"/>
      <c r="M41" s="102"/>
      <c r="N41" s="100"/>
      <c r="O41" s="94"/>
      <c r="P41" s="102"/>
      <c r="Q41" s="102"/>
      <c r="R41" s="100"/>
      <c r="S41" s="29"/>
    </row>
    <row r="42" spans="1:19" ht="15">
      <c r="A42" s="10">
        <v>211</v>
      </c>
      <c r="B42" s="11">
        <f aca="true" t="shared" si="2" ref="B42:B54">E42+L42+M42+P42+Q42+R42</f>
        <v>13189390</v>
      </c>
      <c r="C42" s="24"/>
      <c r="D42" s="24"/>
      <c r="E42" s="12">
        <f>F42+G42+H42+I42+J42+K42</f>
        <v>7251300</v>
      </c>
      <c r="F42" s="11">
        <v>1647300</v>
      </c>
      <c r="G42" s="13">
        <v>1136900</v>
      </c>
      <c r="H42" s="12">
        <v>1368600</v>
      </c>
      <c r="I42" s="11">
        <v>861300</v>
      </c>
      <c r="J42" s="12">
        <v>561000</v>
      </c>
      <c r="K42" s="12">
        <v>1676200</v>
      </c>
      <c r="L42" s="14">
        <v>2158500</v>
      </c>
      <c r="M42" s="12">
        <f>O42+N42</f>
        <v>2808690</v>
      </c>
      <c r="N42" s="15">
        <v>1280206</v>
      </c>
      <c r="O42" s="13">
        <v>1528484</v>
      </c>
      <c r="P42" s="12">
        <v>249000</v>
      </c>
      <c r="Q42" s="12">
        <v>428300</v>
      </c>
      <c r="R42" s="31">
        <v>293600</v>
      </c>
      <c r="S42" s="30"/>
    </row>
    <row r="43" spans="1:19" ht="15.75" thickBot="1">
      <c r="A43" s="6">
        <v>212</v>
      </c>
      <c r="B43" s="16">
        <f t="shared" si="2"/>
        <v>51500</v>
      </c>
      <c r="C43" s="16"/>
      <c r="D43" s="16"/>
      <c r="E43" s="16">
        <f aca="true" t="shared" si="3" ref="E43:E54">F43+G43+H43+I43+J43+K43</f>
        <v>16000</v>
      </c>
      <c r="F43" s="16">
        <v>1000</v>
      </c>
      <c r="G43" s="16"/>
      <c r="H43" s="16">
        <v>5000</v>
      </c>
      <c r="I43" s="16"/>
      <c r="J43" s="16"/>
      <c r="K43" s="16">
        <v>10000</v>
      </c>
      <c r="L43" s="16">
        <v>5000</v>
      </c>
      <c r="M43" s="16">
        <f aca="true" t="shared" si="4" ref="M43:M54">O43+N43</f>
        <v>27500</v>
      </c>
      <c r="N43" s="16">
        <v>12400</v>
      </c>
      <c r="O43" s="16">
        <v>15100</v>
      </c>
      <c r="P43" s="16">
        <v>3000</v>
      </c>
      <c r="Q43" s="16"/>
      <c r="R43" s="32"/>
      <c r="S43" s="30"/>
    </row>
    <row r="44" spans="1:19" ht="15.75" thickBot="1">
      <c r="A44" s="6">
        <v>213</v>
      </c>
      <c r="B44" s="16">
        <f t="shared" si="2"/>
        <v>3427860</v>
      </c>
      <c r="C44" s="16"/>
      <c r="D44" s="16"/>
      <c r="E44" s="16">
        <f t="shared" si="3"/>
        <v>1872100</v>
      </c>
      <c r="F44" s="16">
        <v>421700</v>
      </c>
      <c r="G44" s="16">
        <v>297900</v>
      </c>
      <c r="H44" s="16">
        <v>358600</v>
      </c>
      <c r="I44" s="16">
        <v>207700</v>
      </c>
      <c r="J44" s="16">
        <v>147000</v>
      </c>
      <c r="K44" s="16">
        <v>439200</v>
      </c>
      <c r="L44" s="16">
        <v>565400</v>
      </c>
      <c r="M44" s="16">
        <f t="shared" si="4"/>
        <v>735860</v>
      </c>
      <c r="N44" s="16">
        <v>335444</v>
      </c>
      <c r="O44" s="16">
        <v>400416</v>
      </c>
      <c r="P44" s="16">
        <v>65300</v>
      </c>
      <c r="Q44" s="16">
        <v>112300</v>
      </c>
      <c r="R44" s="32">
        <v>76900</v>
      </c>
      <c r="S44" s="30"/>
    </row>
    <row r="45" spans="1:19" ht="15.75" thickBot="1">
      <c r="A45" s="6">
        <v>221</v>
      </c>
      <c r="B45" s="16">
        <f t="shared" si="2"/>
        <v>135000</v>
      </c>
      <c r="C45" s="16"/>
      <c r="D45" s="16"/>
      <c r="E45" s="16">
        <f t="shared" si="3"/>
        <v>64000</v>
      </c>
      <c r="F45" s="16">
        <v>6000</v>
      </c>
      <c r="G45" s="16">
        <v>3000</v>
      </c>
      <c r="H45" s="16">
        <v>20000</v>
      </c>
      <c r="I45" s="16"/>
      <c r="J45" s="16">
        <v>20000</v>
      </c>
      <c r="K45" s="16">
        <v>15000</v>
      </c>
      <c r="L45" s="16">
        <v>15000</v>
      </c>
      <c r="M45" s="16">
        <f t="shared" si="4"/>
        <v>11000</v>
      </c>
      <c r="N45" s="16">
        <v>11000</v>
      </c>
      <c r="O45" s="16"/>
      <c r="P45" s="16">
        <v>14000</v>
      </c>
      <c r="Q45" s="16">
        <v>31000</v>
      </c>
      <c r="R45" s="32"/>
      <c r="S45" s="30"/>
    </row>
    <row r="46" spans="1:19" ht="15.75" thickBot="1">
      <c r="A46" s="6">
        <v>222</v>
      </c>
      <c r="B46" s="16">
        <f t="shared" si="2"/>
        <v>0</v>
      </c>
      <c r="C46" s="16"/>
      <c r="D46" s="16"/>
      <c r="E46" s="16">
        <f t="shared" si="3"/>
        <v>0</v>
      </c>
      <c r="F46" s="16"/>
      <c r="G46" s="16"/>
      <c r="H46" s="16"/>
      <c r="I46" s="16"/>
      <c r="J46" s="16"/>
      <c r="K46" s="16"/>
      <c r="L46" s="16"/>
      <c r="M46" s="16">
        <f t="shared" si="4"/>
        <v>0</v>
      </c>
      <c r="N46" s="16"/>
      <c r="O46" s="16"/>
      <c r="P46" s="16"/>
      <c r="Q46" s="16"/>
      <c r="R46" s="32"/>
      <c r="S46" s="30"/>
    </row>
    <row r="47" spans="1:19" ht="15.75" thickBot="1">
      <c r="A47" s="6">
        <v>223</v>
      </c>
      <c r="B47" s="16">
        <f t="shared" si="2"/>
        <v>4613020</v>
      </c>
      <c r="C47" s="16"/>
      <c r="D47" s="16"/>
      <c r="E47" s="16">
        <f t="shared" si="3"/>
        <v>3975520</v>
      </c>
      <c r="F47" s="16">
        <v>178800</v>
      </c>
      <c r="G47" s="16">
        <v>1525220</v>
      </c>
      <c r="H47" s="16">
        <v>532000</v>
      </c>
      <c r="I47" s="16">
        <v>516000</v>
      </c>
      <c r="J47" s="16">
        <v>554000</v>
      </c>
      <c r="K47" s="16">
        <v>669500</v>
      </c>
      <c r="L47" s="16">
        <v>182900</v>
      </c>
      <c r="M47" s="16">
        <f t="shared" si="4"/>
        <v>378400</v>
      </c>
      <c r="N47" s="16">
        <v>256900</v>
      </c>
      <c r="O47" s="16">
        <v>121500</v>
      </c>
      <c r="P47" s="16">
        <v>76200</v>
      </c>
      <c r="Q47" s="16"/>
      <c r="R47" s="32"/>
      <c r="S47" s="30"/>
    </row>
    <row r="48" spans="1:19" ht="15.75" thickBot="1">
      <c r="A48" s="6">
        <v>224</v>
      </c>
      <c r="B48" s="16">
        <f t="shared" si="2"/>
        <v>331400</v>
      </c>
      <c r="C48" s="16"/>
      <c r="D48" s="16"/>
      <c r="E48" s="16">
        <f t="shared" si="3"/>
        <v>331400</v>
      </c>
      <c r="F48" s="16">
        <v>11000</v>
      </c>
      <c r="G48" s="16">
        <v>124000</v>
      </c>
      <c r="H48" s="16"/>
      <c r="I48" s="16">
        <v>112400</v>
      </c>
      <c r="J48" s="16">
        <v>84000</v>
      </c>
      <c r="K48" s="16"/>
      <c r="L48" s="16"/>
      <c r="M48" s="16">
        <f t="shared" si="4"/>
        <v>0</v>
      </c>
      <c r="N48" s="16"/>
      <c r="O48" s="16"/>
      <c r="P48" s="16"/>
      <c r="Q48" s="16"/>
      <c r="R48" s="32"/>
      <c r="S48" s="30"/>
    </row>
    <row r="49" spans="1:19" ht="15.75" thickBot="1">
      <c r="A49" s="6">
        <v>225</v>
      </c>
      <c r="B49" s="16">
        <f t="shared" si="2"/>
        <v>285735</v>
      </c>
      <c r="C49" s="16"/>
      <c r="D49" s="16"/>
      <c r="E49" s="16">
        <f t="shared" si="3"/>
        <v>215835</v>
      </c>
      <c r="F49" s="16">
        <v>5000</v>
      </c>
      <c r="G49" s="16">
        <v>7000</v>
      </c>
      <c r="H49" s="16">
        <v>6800</v>
      </c>
      <c r="I49" s="16">
        <v>7200</v>
      </c>
      <c r="J49" s="16"/>
      <c r="K49" s="16">
        <v>189835</v>
      </c>
      <c r="L49" s="16">
        <v>1000</v>
      </c>
      <c r="M49" s="16">
        <f t="shared" si="4"/>
        <v>9500</v>
      </c>
      <c r="N49" s="16">
        <v>2000</v>
      </c>
      <c r="O49" s="16">
        <v>7500</v>
      </c>
      <c r="P49" s="16">
        <v>55000</v>
      </c>
      <c r="Q49" s="16">
        <v>4400</v>
      </c>
      <c r="R49" s="32"/>
      <c r="S49" s="30"/>
    </row>
    <row r="50" spans="1:19" ht="15.75" thickBot="1">
      <c r="A50" s="6">
        <v>226</v>
      </c>
      <c r="B50" s="16">
        <f t="shared" si="2"/>
        <v>394545</v>
      </c>
      <c r="C50" s="16"/>
      <c r="D50" s="16"/>
      <c r="E50" s="16">
        <f t="shared" si="3"/>
        <v>298545</v>
      </c>
      <c r="F50" s="16">
        <v>30000</v>
      </c>
      <c r="G50" s="16">
        <v>45280</v>
      </c>
      <c r="H50" s="16">
        <v>80000</v>
      </c>
      <c r="I50" s="16">
        <v>6500</v>
      </c>
      <c r="J50" s="16">
        <v>35000</v>
      </c>
      <c r="K50" s="16">
        <v>101765</v>
      </c>
      <c r="L50" s="16">
        <v>55900</v>
      </c>
      <c r="M50" s="16">
        <f t="shared" si="4"/>
        <v>16100</v>
      </c>
      <c r="N50" s="16">
        <v>3000</v>
      </c>
      <c r="O50" s="16">
        <v>13100</v>
      </c>
      <c r="P50" s="16">
        <v>15000</v>
      </c>
      <c r="Q50" s="16">
        <v>9000</v>
      </c>
      <c r="R50" s="32"/>
      <c r="S50" s="30"/>
    </row>
    <row r="51" spans="1:19" ht="15.75" thickBot="1">
      <c r="A51" s="6">
        <v>262</v>
      </c>
      <c r="B51" s="16">
        <f t="shared" si="2"/>
        <v>240600</v>
      </c>
      <c r="C51" s="16"/>
      <c r="D51" s="16"/>
      <c r="E51" s="16">
        <f t="shared" si="3"/>
        <v>138000</v>
      </c>
      <c r="F51" s="16">
        <v>27000</v>
      </c>
      <c r="G51" s="16">
        <v>12000</v>
      </c>
      <c r="H51" s="16">
        <v>36000</v>
      </c>
      <c r="I51" s="16">
        <v>18000</v>
      </c>
      <c r="J51" s="16">
        <v>15000</v>
      </c>
      <c r="K51" s="16">
        <v>30000</v>
      </c>
      <c r="L51" s="16">
        <v>93600</v>
      </c>
      <c r="M51" s="16">
        <f t="shared" si="4"/>
        <v>0</v>
      </c>
      <c r="N51" s="16"/>
      <c r="O51" s="16"/>
      <c r="P51" s="16">
        <v>9000</v>
      </c>
      <c r="Q51" s="16"/>
      <c r="R51" s="32"/>
      <c r="S51" s="30"/>
    </row>
    <row r="52" spans="1:19" ht="15.75" thickBot="1">
      <c r="A52" s="6">
        <v>290</v>
      </c>
      <c r="B52" s="16">
        <f t="shared" si="2"/>
        <v>146500</v>
      </c>
      <c r="C52" s="16"/>
      <c r="D52" s="16"/>
      <c r="E52" s="16">
        <f t="shared" si="3"/>
        <v>145500</v>
      </c>
      <c r="F52" s="16">
        <v>30000</v>
      </c>
      <c r="G52" s="16"/>
      <c r="H52" s="16"/>
      <c r="I52" s="16">
        <v>10500</v>
      </c>
      <c r="J52" s="16">
        <v>20000</v>
      </c>
      <c r="K52" s="16">
        <v>85000</v>
      </c>
      <c r="L52" s="16"/>
      <c r="M52" s="16">
        <f t="shared" si="4"/>
        <v>1000</v>
      </c>
      <c r="N52" s="16">
        <v>1000</v>
      </c>
      <c r="O52" s="16"/>
      <c r="P52" s="16"/>
      <c r="Q52" s="16"/>
      <c r="R52" s="32"/>
      <c r="S52" s="30"/>
    </row>
    <row r="53" spans="1:19" ht="15.75" thickBot="1">
      <c r="A53" s="6">
        <v>310</v>
      </c>
      <c r="B53" s="16">
        <f t="shared" si="2"/>
        <v>74500</v>
      </c>
      <c r="C53" s="16"/>
      <c r="D53" s="16"/>
      <c r="E53" s="16">
        <f t="shared" si="3"/>
        <v>19000</v>
      </c>
      <c r="F53" s="16">
        <v>3000</v>
      </c>
      <c r="G53" s="16">
        <v>10000</v>
      </c>
      <c r="H53" s="16"/>
      <c r="I53" s="16"/>
      <c r="J53" s="16"/>
      <c r="K53" s="16">
        <v>6000</v>
      </c>
      <c r="L53" s="16">
        <v>28200</v>
      </c>
      <c r="M53" s="16">
        <f t="shared" si="4"/>
        <v>27300</v>
      </c>
      <c r="N53" s="16"/>
      <c r="O53" s="16">
        <v>27300</v>
      </c>
      <c r="P53" s="16"/>
      <c r="Q53" s="16"/>
      <c r="R53" s="32"/>
      <c r="S53" s="30"/>
    </row>
    <row r="54" spans="1:19" ht="15.75" thickBot="1">
      <c r="A54" s="6">
        <v>340</v>
      </c>
      <c r="B54" s="16">
        <f t="shared" si="2"/>
        <v>929450</v>
      </c>
      <c r="C54" s="16"/>
      <c r="D54" s="16"/>
      <c r="E54" s="16">
        <f t="shared" si="3"/>
        <v>891100</v>
      </c>
      <c r="F54" s="16">
        <v>113000</v>
      </c>
      <c r="G54" s="16">
        <v>108000</v>
      </c>
      <c r="H54" s="16">
        <v>250200</v>
      </c>
      <c r="I54" s="16">
        <v>93400</v>
      </c>
      <c r="J54" s="16">
        <v>123000</v>
      </c>
      <c r="K54" s="16">
        <v>203500</v>
      </c>
      <c r="L54" s="16">
        <v>15000</v>
      </c>
      <c r="M54" s="16">
        <f t="shared" si="4"/>
        <v>750</v>
      </c>
      <c r="N54" s="16">
        <v>750</v>
      </c>
      <c r="O54" s="16"/>
      <c r="P54" s="16">
        <v>12000</v>
      </c>
      <c r="Q54" s="16">
        <v>10600</v>
      </c>
      <c r="R54" s="32"/>
      <c r="S54" s="30"/>
    </row>
    <row r="55" spans="1:19" ht="15.75" thickBot="1">
      <c r="A55" s="6" t="s">
        <v>15</v>
      </c>
      <c r="B55" s="17">
        <f aca="true" t="shared" si="5" ref="B55:K55">B42+B43+B44+B45+B46+B47+B48+B49+B50+B51+B52+B53+B54</f>
        <v>23819500</v>
      </c>
      <c r="C55" s="17"/>
      <c r="D55" s="17"/>
      <c r="E55" s="21">
        <f>E42+E43+E44+E45+E46+E47+E48+E49+E50+E51+E52+E53+E54</f>
        <v>15218300</v>
      </c>
      <c r="F55" s="17">
        <f>F42+F43+F44+F45+F46+F47+F48+F49+F50+F51+F52+F53+F54</f>
        <v>2473800</v>
      </c>
      <c r="G55" s="17">
        <f t="shared" si="5"/>
        <v>3269300</v>
      </c>
      <c r="H55" s="17">
        <f t="shared" si="5"/>
        <v>2657200</v>
      </c>
      <c r="I55" s="17">
        <f t="shared" si="5"/>
        <v>1833000</v>
      </c>
      <c r="J55" s="17">
        <f t="shared" si="5"/>
        <v>1559000</v>
      </c>
      <c r="K55" s="17">
        <f t="shared" si="5"/>
        <v>3426000</v>
      </c>
      <c r="L55" s="17">
        <f>L42+L43+L44+L45+L46+L47+L48+L49+L50+L51+L52+L53+L54</f>
        <v>3120500</v>
      </c>
      <c r="M55" s="17">
        <f>M42+M43+M44+M45+M46+M47+M48+M49+M50+M51+M52+M53+M54</f>
        <v>4016100</v>
      </c>
      <c r="N55" s="17">
        <f>N42+N43+N44+N45+N46+N47+N48+N49+N50+N51+N52+N53+N54</f>
        <v>1902700</v>
      </c>
      <c r="O55" s="17">
        <f>O42+O43+O44+O45+O46+O47+O48+O49+O50+O51+O52+O53+O54</f>
        <v>2113400</v>
      </c>
      <c r="P55" s="17">
        <f>P42+P43+P44+P46+P47+P48+P49+P50+P51+P52+P53+P54</f>
        <v>484500</v>
      </c>
      <c r="Q55" s="17">
        <f>Q42+Q43+Q44+Q45+Q46+Q47+Q48+Q49+Q50+Q51+Q52+Q53+Q54</f>
        <v>595600</v>
      </c>
      <c r="R55" s="33">
        <f>R42+R43+R44+R45+R46+R47+R48+R49+R51+R50+R52+R53+R54</f>
        <v>370500</v>
      </c>
      <c r="S55" s="30"/>
    </row>
    <row r="66" ht="13.5" thickBot="1"/>
    <row r="67" spans="1:19" ht="15">
      <c r="A67" s="105" t="s">
        <v>0</v>
      </c>
      <c r="B67" s="22" t="s">
        <v>6</v>
      </c>
      <c r="C67" s="23"/>
      <c r="D67" s="23"/>
      <c r="E67" s="109" t="s">
        <v>8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25"/>
      <c r="S67" s="8"/>
    </row>
    <row r="68" spans="1:19" ht="46.5">
      <c r="A68" s="106"/>
      <c r="B68" s="8" t="s">
        <v>19</v>
      </c>
      <c r="C68" s="23"/>
      <c r="D68" s="23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6"/>
      <c r="S68" s="8"/>
    </row>
    <row r="69" spans="1:19" ht="15">
      <c r="A69" s="106"/>
      <c r="B69" s="8"/>
      <c r="C69" s="23"/>
      <c r="D69" s="23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6"/>
      <c r="S69" s="8"/>
    </row>
    <row r="70" spans="1:19" ht="15.75" thickBot="1">
      <c r="A70" s="106"/>
      <c r="B70" s="36"/>
      <c r="C70" s="25"/>
      <c r="D70" s="2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26"/>
      <c r="S70" s="8"/>
    </row>
    <row r="71" spans="1:19" ht="15">
      <c r="A71" s="106"/>
      <c r="B71" s="36"/>
      <c r="C71" s="25"/>
      <c r="D71" s="25"/>
      <c r="E71" s="110" t="s">
        <v>9</v>
      </c>
      <c r="F71" s="105" t="s">
        <v>20</v>
      </c>
      <c r="G71" s="105" t="s">
        <v>21</v>
      </c>
      <c r="H71" s="105" t="s">
        <v>22</v>
      </c>
      <c r="I71" s="105" t="s">
        <v>23</v>
      </c>
      <c r="J71" s="105" t="s">
        <v>24</v>
      </c>
      <c r="K71" s="105" t="s">
        <v>25</v>
      </c>
      <c r="L71" s="105" t="s">
        <v>10</v>
      </c>
      <c r="M71" s="105" t="s">
        <v>11</v>
      </c>
      <c r="N71" s="105" t="s">
        <v>26</v>
      </c>
      <c r="O71" s="105" t="s">
        <v>27</v>
      </c>
      <c r="P71" s="105" t="s">
        <v>12</v>
      </c>
      <c r="Q71" s="105" t="s">
        <v>13</v>
      </c>
      <c r="R71" s="105" t="s">
        <v>14</v>
      </c>
      <c r="S71" s="8"/>
    </row>
    <row r="72" spans="1:19" ht="24.75" customHeight="1" thickBot="1">
      <c r="A72" s="107"/>
      <c r="B72" s="34"/>
      <c r="C72" s="25"/>
      <c r="D72" s="25"/>
      <c r="E72" s="86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8"/>
    </row>
    <row r="73" spans="1:19" ht="15.75" thickBot="1">
      <c r="A73" s="6">
        <v>211</v>
      </c>
      <c r="B73" s="16">
        <f>E73+L73+M73+P73+Q73+R73</f>
        <v>5456169.53</v>
      </c>
      <c r="C73" s="16"/>
      <c r="D73" s="16"/>
      <c r="E73" s="16">
        <f>F73+G73+H73+I73+J73+K73</f>
        <v>2815464.5300000003</v>
      </c>
      <c r="F73" s="16">
        <v>641447.54</v>
      </c>
      <c r="G73" s="16">
        <v>474282.99</v>
      </c>
      <c r="H73" s="16">
        <v>407123</v>
      </c>
      <c r="I73" s="16">
        <v>292310</v>
      </c>
      <c r="J73" s="16">
        <v>256298</v>
      </c>
      <c r="K73" s="16">
        <v>744003</v>
      </c>
      <c r="L73" s="16">
        <v>950632</v>
      </c>
      <c r="M73" s="16">
        <f>O73+N73</f>
        <v>1286161</v>
      </c>
      <c r="N73" s="16">
        <v>604320</v>
      </c>
      <c r="O73" s="16">
        <v>681841</v>
      </c>
      <c r="P73" s="16">
        <v>76739</v>
      </c>
      <c r="Q73" s="16">
        <v>166480</v>
      </c>
      <c r="R73" s="16">
        <v>160693</v>
      </c>
      <c r="S73" s="26"/>
    </row>
    <row r="74" spans="1:19" ht="15.75" thickBot="1">
      <c r="A74" s="6">
        <v>212</v>
      </c>
      <c r="B74" s="16">
        <f aca="true" t="shared" si="6" ref="B74:B85">E74+L74+M74+P74+Q74+R74</f>
        <v>24200</v>
      </c>
      <c r="C74" s="16"/>
      <c r="D74" s="16"/>
      <c r="E74" s="16">
        <f aca="true" t="shared" si="7" ref="E74:E85">F74+G74+H74+I74+J74+K74</f>
        <v>11700</v>
      </c>
      <c r="F74" s="16"/>
      <c r="G74" s="16"/>
      <c r="H74" s="16">
        <v>2000</v>
      </c>
      <c r="I74" s="16"/>
      <c r="J74" s="16"/>
      <c r="K74" s="16">
        <v>9700</v>
      </c>
      <c r="L74" s="16">
        <v>1100</v>
      </c>
      <c r="M74" s="16">
        <f aca="true" t="shared" si="8" ref="M74:M85">O74+N74</f>
        <v>11400</v>
      </c>
      <c r="N74" s="16">
        <v>5130</v>
      </c>
      <c r="O74" s="16">
        <v>6270</v>
      </c>
      <c r="P74" s="16"/>
      <c r="Q74" s="16"/>
      <c r="R74" s="16"/>
      <c r="S74" s="26"/>
    </row>
    <row r="75" spans="1:19" ht="15.75" thickBot="1">
      <c r="A75" s="6">
        <v>213</v>
      </c>
      <c r="B75" s="16">
        <f t="shared" si="6"/>
        <v>1615780.04</v>
      </c>
      <c r="C75" s="16"/>
      <c r="D75" s="16"/>
      <c r="E75" s="16">
        <f t="shared" si="7"/>
        <v>857192.04</v>
      </c>
      <c r="F75" s="16">
        <v>233958.67</v>
      </c>
      <c r="G75" s="16">
        <v>130886.87</v>
      </c>
      <c r="H75" s="16">
        <v>114185.2</v>
      </c>
      <c r="I75" s="16">
        <v>76219</v>
      </c>
      <c r="J75" s="16">
        <v>70567.3</v>
      </c>
      <c r="K75" s="16">
        <v>231375</v>
      </c>
      <c r="L75" s="16">
        <v>270861</v>
      </c>
      <c r="M75" s="16">
        <f t="shared" si="8"/>
        <v>306138</v>
      </c>
      <c r="N75" s="16">
        <v>137647</v>
      </c>
      <c r="O75" s="16">
        <v>168491</v>
      </c>
      <c r="P75" s="16">
        <v>38697</v>
      </c>
      <c r="Q75" s="16">
        <v>82956</v>
      </c>
      <c r="R75" s="16">
        <v>59936</v>
      </c>
      <c r="S75" s="26"/>
    </row>
    <row r="76" spans="1:19" ht="15.75" thickBot="1">
      <c r="A76" s="6">
        <v>221</v>
      </c>
      <c r="B76" s="16">
        <f t="shared" si="6"/>
        <v>81331</v>
      </c>
      <c r="C76" s="16"/>
      <c r="D76" s="16"/>
      <c r="E76" s="16">
        <f t="shared" si="7"/>
        <v>42524</v>
      </c>
      <c r="F76" s="16">
        <v>4124</v>
      </c>
      <c r="G76" s="16"/>
      <c r="H76" s="16">
        <v>24000</v>
      </c>
      <c r="I76" s="16"/>
      <c r="J76" s="16">
        <v>2000</v>
      </c>
      <c r="K76" s="16">
        <v>12400</v>
      </c>
      <c r="L76" s="16">
        <v>8000</v>
      </c>
      <c r="M76" s="16">
        <f t="shared" si="8"/>
        <v>4557</v>
      </c>
      <c r="N76" s="16">
        <v>4557</v>
      </c>
      <c r="O76" s="16"/>
      <c r="P76" s="16">
        <v>5250</v>
      </c>
      <c r="Q76" s="16">
        <v>21000</v>
      </c>
      <c r="R76" s="16"/>
      <c r="S76" s="26"/>
    </row>
    <row r="77" spans="1:19" ht="15.75" thickBot="1">
      <c r="A77" s="6">
        <v>222</v>
      </c>
      <c r="B77" s="16">
        <f t="shared" si="6"/>
        <v>64357.73</v>
      </c>
      <c r="C77" s="16"/>
      <c r="D77" s="16"/>
      <c r="E77" s="16">
        <f t="shared" si="7"/>
        <v>64357.73</v>
      </c>
      <c r="F77" s="16"/>
      <c r="G77" s="16">
        <v>33435.73</v>
      </c>
      <c r="H77" s="16"/>
      <c r="I77" s="16">
        <v>28092</v>
      </c>
      <c r="J77" s="16">
        <v>2830</v>
      </c>
      <c r="K77" s="16"/>
      <c r="L77" s="16"/>
      <c r="M77" s="16">
        <f t="shared" si="8"/>
        <v>0</v>
      </c>
      <c r="N77" s="16"/>
      <c r="O77" s="16"/>
      <c r="P77" s="16"/>
      <c r="Q77" s="16"/>
      <c r="R77" s="16"/>
      <c r="S77" s="26"/>
    </row>
    <row r="78" spans="1:19" ht="15.75" thickBot="1">
      <c r="A78" s="6">
        <v>223</v>
      </c>
      <c r="B78" s="16">
        <f t="shared" si="6"/>
        <v>2233151.8</v>
      </c>
      <c r="C78" s="16"/>
      <c r="D78" s="16"/>
      <c r="E78" s="16">
        <f t="shared" si="7"/>
        <v>1838751.8</v>
      </c>
      <c r="F78" s="16">
        <v>140960</v>
      </c>
      <c r="G78" s="16">
        <v>639099</v>
      </c>
      <c r="H78" s="16">
        <v>287170</v>
      </c>
      <c r="I78" s="16">
        <v>198527</v>
      </c>
      <c r="J78" s="16">
        <v>200895.8</v>
      </c>
      <c r="K78" s="16">
        <v>372100</v>
      </c>
      <c r="L78" s="16">
        <v>162100</v>
      </c>
      <c r="M78" s="16">
        <f t="shared" si="8"/>
        <v>176900</v>
      </c>
      <c r="N78" s="16">
        <v>135400</v>
      </c>
      <c r="O78" s="16">
        <v>41500</v>
      </c>
      <c r="P78" s="16">
        <v>55400</v>
      </c>
      <c r="Q78" s="16"/>
      <c r="R78" s="16"/>
      <c r="S78" s="26"/>
    </row>
    <row r="79" spans="1:19" ht="15.75" thickBot="1">
      <c r="A79" s="6">
        <v>224</v>
      </c>
      <c r="B79" s="16">
        <f t="shared" si="6"/>
        <v>51842.75</v>
      </c>
      <c r="C79" s="16"/>
      <c r="D79" s="16"/>
      <c r="E79" s="16">
        <f t="shared" si="7"/>
        <v>51842.75</v>
      </c>
      <c r="F79" s="16">
        <v>1520</v>
      </c>
      <c r="G79" s="16">
        <v>19958.75</v>
      </c>
      <c r="H79" s="16"/>
      <c r="I79" s="16">
        <v>9364</v>
      </c>
      <c r="J79" s="16">
        <v>21000</v>
      </c>
      <c r="K79" s="16"/>
      <c r="L79" s="16"/>
      <c r="M79" s="16">
        <f t="shared" si="8"/>
        <v>0</v>
      </c>
      <c r="N79" s="16"/>
      <c r="O79" s="16"/>
      <c r="P79" s="16"/>
      <c r="Q79" s="16"/>
      <c r="R79" s="16"/>
      <c r="S79" s="26"/>
    </row>
    <row r="80" spans="1:19" ht="15.75" thickBot="1">
      <c r="A80" s="6">
        <v>225</v>
      </c>
      <c r="B80" s="16">
        <f>E80+L80+M80+P80+Q80+R80</f>
        <v>63193</v>
      </c>
      <c r="C80" s="16"/>
      <c r="D80" s="16"/>
      <c r="E80" s="16">
        <f t="shared" si="7"/>
        <v>52530</v>
      </c>
      <c r="F80" s="16">
        <v>33450</v>
      </c>
      <c r="G80" s="16"/>
      <c r="H80" s="16"/>
      <c r="I80" s="16">
        <v>10780</v>
      </c>
      <c r="J80" s="16">
        <v>6500</v>
      </c>
      <c r="K80" s="16">
        <v>1800</v>
      </c>
      <c r="L80" s="16">
        <v>350</v>
      </c>
      <c r="M80" s="16">
        <f t="shared" si="8"/>
        <v>6813</v>
      </c>
      <c r="N80" s="16">
        <v>1004</v>
      </c>
      <c r="O80" s="16">
        <v>5809</v>
      </c>
      <c r="P80" s="16"/>
      <c r="Q80" s="16">
        <v>3500</v>
      </c>
      <c r="R80" s="16"/>
      <c r="S80" s="26"/>
    </row>
    <row r="81" spans="1:19" ht="15.75" thickBot="1">
      <c r="A81" s="6">
        <v>226</v>
      </c>
      <c r="B81" s="16">
        <f t="shared" si="6"/>
        <v>279945.25</v>
      </c>
      <c r="C81" s="16"/>
      <c r="D81" s="16"/>
      <c r="E81" s="16">
        <f t="shared" si="7"/>
        <v>211338.87</v>
      </c>
      <c r="F81" s="16">
        <v>4802.31</v>
      </c>
      <c r="G81" s="16">
        <v>19530</v>
      </c>
      <c r="H81" s="16">
        <v>51210</v>
      </c>
      <c r="I81" s="16">
        <v>26000</v>
      </c>
      <c r="J81" s="16">
        <v>65091.56</v>
      </c>
      <c r="K81" s="16">
        <v>44705</v>
      </c>
      <c r="L81" s="16">
        <v>54940</v>
      </c>
      <c r="M81" s="16">
        <f t="shared" si="8"/>
        <v>9766.38</v>
      </c>
      <c r="N81" s="16"/>
      <c r="O81" s="16">
        <v>9766.38</v>
      </c>
      <c r="P81" s="16"/>
      <c r="Q81" s="16">
        <v>3900</v>
      </c>
      <c r="R81" s="16"/>
      <c r="S81" s="26"/>
    </row>
    <row r="82" spans="1:19" ht="15.75" thickBot="1">
      <c r="A82" s="6">
        <v>262</v>
      </c>
      <c r="B82" s="16">
        <f t="shared" si="6"/>
        <v>109025</v>
      </c>
      <c r="C82" s="16"/>
      <c r="D82" s="16"/>
      <c r="E82" s="16">
        <f t="shared" si="7"/>
        <v>57425</v>
      </c>
      <c r="F82" s="16">
        <v>11250</v>
      </c>
      <c r="G82" s="16">
        <v>4800</v>
      </c>
      <c r="H82" s="16">
        <v>12000</v>
      </c>
      <c r="I82" s="16">
        <v>9000</v>
      </c>
      <c r="J82" s="16">
        <v>5375</v>
      </c>
      <c r="K82" s="16">
        <v>15000</v>
      </c>
      <c r="L82" s="16">
        <v>48600</v>
      </c>
      <c r="M82" s="16">
        <f t="shared" si="8"/>
        <v>0</v>
      </c>
      <c r="N82" s="16"/>
      <c r="O82" s="16"/>
      <c r="P82" s="16">
        <v>3000</v>
      </c>
      <c r="Q82" s="16"/>
      <c r="R82" s="16"/>
      <c r="S82" s="26"/>
    </row>
    <row r="83" spans="1:19" ht="15.75" thickBot="1">
      <c r="A83" s="6">
        <v>290</v>
      </c>
      <c r="B83" s="16">
        <f>E83+L83+M83+P83+Q83+R83</f>
        <v>164343.11</v>
      </c>
      <c r="C83" s="16"/>
      <c r="D83" s="16"/>
      <c r="E83" s="16">
        <f t="shared" si="7"/>
        <v>162079</v>
      </c>
      <c r="F83" s="16">
        <v>32809</v>
      </c>
      <c r="G83" s="16">
        <v>15000</v>
      </c>
      <c r="H83" s="16">
        <v>5000</v>
      </c>
      <c r="I83" s="16">
        <v>2200</v>
      </c>
      <c r="J83" s="16">
        <v>22070</v>
      </c>
      <c r="K83" s="16">
        <v>85000</v>
      </c>
      <c r="L83" s="16"/>
      <c r="M83" s="16">
        <f t="shared" si="8"/>
        <v>2264.1099999999997</v>
      </c>
      <c r="N83" s="16">
        <v>1000</v>
      </c>
      <c r="O83" s="16">
        <v>1264.11</v>
      </c>
      <c r="P83" s="16"/>
      <c r="Q83" s="16"/>
      <c r="R83" s="16"/>
      <c r="S83" s="26"/>
    </row>
    <row r="84" spans="1:19" ht="15.75" thickBot="1">
      <c r="A84" s="6">
        <v>310</v>
      </c>
      <c r="B84" s="16">
        <f t="shared" si="6"/>
        <v>318544.51</v>
      </c>
      <c r="C84" s="16"/>
      <c r="D84" s="16"/>
      <c r="E84" s="16">
        <f t="shared" si="7"/>
        <v>291270</v>
      </c>
      <c r="F84" s="16">
        <v>2770</v>
      </c>
      <c r="G84" s="16"/>
      <c r="H84" s="16"/>
      <c r="I84" s="16"/>
      <c r="J84" s="16">
        <v>287500</v>
      </c>
      <c r="K84" s="16">
        <v>1000</v>
      </c>
      <c r="L84" s="16"/>
      <c r="M84" s="16">
        <f t="shared" si="8"/>
        <v>27274.51</v>
      </c>
      <c r="N84" s="16"/>
      <c r="O84" s="16">
        <v>27274.51</v>
      </c>
      <c r="P84" s="16"/>
      <c r="Q84" s="16"/>
      <c r="R84" s="16"/>
      <c r="S84" s="26"/>
    </row>
    <row r="85" spans="1:19" ht="15.75" thickBot="1">
      <c r="A85" s="6">
        <v>340</v>
      </c>
      <c r="B85" s="16">
        <f t="shared" si="6"/>
        <v>538866.4</v>
      </c>
      <c r="C85" s="16"/>
      <c r="D85" s="16"/>
      <c r="E85" s="16">
        <f t="shared" si="7"/>
        <v>526914.4</v>
      </c>
      <c r="F85" s="16">
        <v>52569</v>
      </c>
      <c r="G85" s="16">
        <v>65893</v>
      </c>
      <c r="H85" s="16">
        <v>110140.4</v>
      </c>
      <c r="I85" s="16">
        <v>64362</v>
      </c>
      <c r="J85" s="16">
        <v>46000</v>
      </c>
      <c r="K85" s="16">
        <v>187950</v>
      </c>
      <c r="L85" s="16">
        <v>6004</v>
      </c>
      <c r="M85" s="16">
        <f t="shared" si="8"/>
        <v>0</v>
      </c>
      <c r="N85" s="16"/>
      <c r="O85" s="16"/>
      <c r="P85" s="16">
        <v>500</v>
      </c>
      <c r="Q85" s="16">
        <v>5448</v>
      </c>
      <c r="R85" s="16"/>
      <c r="S85" s="26"/>
    </row>
    <row r="86" spans="1:19" ht="15.75" thickBot="1">
      <c r="A86" s="6" t="s">
        <v>15</v>
      </c>
      <c r="B86" s="17">
        <f>B73+B74+B75+B76+B77+B78+B79+B80+B81+B82+B83+B84+B85</f>
        <v>11000750.120000001</v>
      </c>
      <c r="C86" s="17"/>
      <c r="D86" s="17"/>
      <c r="E86" s="17">
        <f aca="true" t="shared" si="9" ref="E86:O86">E73+E74+E75+E76+E77+E78+E79+E80+E81+E82+E83+E84+E85</f>
        <v>6983390.120000001</v>
      </c>
      <c r="F86" s="17">
        <f t="shared" si="9"/>
        <v>1159660.52</v>
      </c>
      <c r="G86" s="17">
        <f t="shared" si="9"/>
        <v>1402886.3399999999</v>
      </c>
      <c r="H86" s="17">
        <f t="shared" si="9"/>
        <v>1012828.6</v>
      </c>
      <c r="I86" s="17">
        <f t="shared" si="9"/>
        <v>716854</v>
      </c>
      <c r="J86" s="17">
        <f t="shared" si="9"/>
        <v>986127.6599999999</v>
      </c>
      <c r="K86" s="17">
        <f t="shared" si="9"/>
        <v>1705033</v>
      </c>
      <c r="L86" s="17">
        <f t="shared" si="9"/>
        <v>1502587</v>
      </c>
      <c r="M86" s="17">
        <f t="shared" si="9"/>
        <v>1831274</v>
      </c>
      <c r="N86" s="17">
        <f t="shared" si="9"/>
        <v>889058</v>
      </c>
      <c r="O86" s="17">
        <f t="shared" si="9"/>
        <v>942216</v>
      </c>
      <c r="P86" s="17">
        <f>P73+P74+P75+P77+P78+P79+P80+P81+P82+P83+P84+P85</f>
        <v>174336</v>
      </c>
      <c r="Q86" s="17">
        <f>Q73+Q74+Q75+Q76+Q77+Q78+Q79+Q80+Q81+Q82+Q83+Q84+Q85</f>
        <v>283284</v>
      </c>
      <c r="R86" s="17">
        <f>R73+R74+R75+R76+R77+R78+R79+R80+R82+R81+R83+R84+R85</f>
        <v>220629</v>
      </c>
      <c r="S86" s="27"/>
    </row>
    <row r="93" spans="1:18" ht="15.75" customHeight="1">
      <c r="A93" s="93" t="s">
        <v>0</v>
      </c>
      <c r="B93" s="111" t="s">
        <v>8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6"/>
    </row>
    <row r="94" spans="1:18" ht="15.75" customHeight="1">
      <c r="A94" s="89"/>
      <c r="B94" s="11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6"/>
    </row>
    <row r="95" spans="1:18" ht="15.75" customHeight="1">
      <c r="A95" s="89"/>
      <c r="B95" s="111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6"/>
    </row>
    <row r="96" spans="1:18" ht="15.75" customHeight="1">
      <c r="A96" s="89"/>
      <c r="B96" s="118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98"/>
    </row>
    <row r="97" spans="1:18" ht="15.75" customHeight="1">
      <c r="A97" s="89"/>
      <c r="B97" s="121" t="s">
        <v>30</v>
      </c>
      <c r="C97" s="87" t="s">
        <v>37</v>
      </c>
      <c r="D97" s="95" t="s">
        <v>29</v>
      </c>
      <c r="E97" s="96"/>
      <c r="F97" s="119" t="s">
        <v>31</v>
      </c>
      <c r="G97" s="101"/>
      <c r="H97" s="101" t="s">
        <v>32</v>
      </c>
      <c r="I97" s="99"/>
      <c r="J97" s="93" t="s">
        <v>33</v>
      </c>
      <c r="K97" s="99"/>
      <c r="L97" s="93" t="s">
        <v>34</v>
      </c>
      <c r="M97" s="101"/>
      <c r="N97" s="99" t="s">
        <v>35</v>
      </c>
      <c r="O97" s="93"/>
      <c r="P97" s="101" t="s">
        <v>36</v>
      </c>
      <c r="Q97" s="101"/>
      <c r="R97" s="99"/>
    </row>
    <row r="98" spans="1:18" ht="54.75" customHeight="1" thickBot="1">
      <c r="A98" s="94"/>
      <c r="B98" s="122"/>
      <c r="C98" s="88"/>
      <c r="D98" s="97"/>
      <c r="E98" s="98"/>
      <c r="F98" s="120"/>
      <c r="G98" s="102"/>
      <c r="H98" s="102"/>
      <c r="I98" s="100"/>
      <c r="J98" s="94"/>
      <c r="K98" s="100"/>
      <c r="L98" s="94"/>
      <c r="M98" s="102"/>
      <c r="N98" s="100"/>
      <c r="O98" s="94"/>
      <c r="P98" s="102"/>
      <c r="Q98" s="102"/>
      <c r="R98" s="100"/>
    </row>
    <row r="99" spans="1:18" ht="15.75" thickBot="1">
      <c r="A99" s="10">
        <v>211</v>
      </c>
      <c r="B99" s="15">
        <f>F99+H99+J99+L99+N99+P99</f>
        <v>6594695</v>
      </c>
      <c r="C99" s="16">
        <f>G99+I99+K99+M99+O99+Q99</f>
        <v>5456169.53</v>
      </c>
      <c r="D99" s="91">
        <f>B99-C99</f>
        <v>1138525.4699999997</v>
      </c>
      <c r="E99" s="92"/>
      <c r="F99" s="16">
        <f>E42/2</f>
        <v>3625650</v>
      </c>
      <c r="G99" s="16">
        <f>E73</f>
        <v>2815464.5300000003</v>
      </c>
      <c r="H99" s="16">
        <f>L42/2</f>
        <v>1079250</v>
      </c>
      <c r="I99" s="16">
        <f>L73</f>
        <v>950632</v>
      </c>
      <c r="J99" s="16">
        <f>M42/2</f>
        <v>1404345</v>
      </c>
      <c r="K99" s="16">
        <f>M73</f>
        <v>1286161</v>
      </c>
      <c r="L99" s="16">
        <f>P42/2</f>
        <v>124500</v>
      </c>
      <c r="M99" s="16">
        <f aca="true" t="shared" si="10" ref="M99:M111">P73</f>
        <v>76739</v>
      </c>
      <c r="N99" s="16">
        <f>Q42/2</f>
        <v>214150</v>
      </c>
      <c r="O99" s="16">
        <f>Q73</f>
        <v>166480</v>
      </c>
      <c r="P99" s="16">
        <f>R42/2</f>
        <v>146800</v>
      </c>
      <c r="Q99" s="16">
        <f>R73</f>
        <v>160693</v>
      </c>
      <c r="R99" s="31"/>
    </row>
    <row r="100" spans="1:18" ht="15.75" thickBot="1">
      <c r="A100" s="6">
        <v>212</v>
      </c>
      <c r="B100" s="15">
        <f aca="true" t="shared" si="11" ref="B100:B111">F100+H100+J100+L100+N100+P100</f>
        <v>25750</v>
      </c>
      <c r="C100" s="16">
        <f aca="true" t="shared" si="12" ref="C100:C111">G100+I100+K100+M100+O100+Q100</f>
        <v>24200</v>
      </c>
      <c r="D100" s="91">
        <f aca="true" t="shared" si="13" ref="D100:D111">B100-C100</f>
        <v>1550</v>
      </c>
      <c r="E100" s="92"/>
      <c r="F100" s="16">
        <f aca="true" t="shared" si="14" ref="F100:F111">E43/2</f>
        <v>8000</v>
      </c>
      <c r="G100" s="16">
        <f aca="true" t="shared" si="15" ref="G100:G111">E74</f>
        <v>11700</v>
      </c>
      <c r="H100" s="16">
        <f aca="true" t="shared" si="16" ref="H100:H111">L43/2</f>
        <v>2500</v>
      </c>
      <c r="I100" s="16">
        <f aca="true" t="shared" si="17" ref="I100:I111">L74</f>
        <v>1100</v>
      </c>
      <c r="J100" s="16">
        <f aca="true" t="shared" si="18" ref="J100:J111">M43/2</f>
        <v>13750</v>
      </c>
      <c r="K100" s="16">
        <f aca="true" t="shared" si="19" ref="K100:K111">M74</f>
        <v>11400</v>
      </c>
      <c r="L100" s="16">
        <f aca="true" t="shared" si="20" ref="L100:L111">P43/2</f>
        <v>1500</v>
      </c>
      <c r="M100" s="16">
        <f>P74</f>
        <v>0</v>
      </c>
      <c r="N100" s="16">
        <f aca="true" t="shared" si="21" ref="N100:N111">Q43/2</f>
        <v>0</v>
      </c>
      <c r="O100" s="16">
        <f aca="true" t="shared" si="22" ref="O100:O111">Q74</f>
        <v>0</v>
      </c>
      <c r="P100" s="16">
        <f aca="true" t="shared" si="23" ref="P100:P111">R43/2</f>
        <v>0</v>
      </c>
      <c r="Q100" s="16">
        <f aca="true" t="shared" si="24" ref="Q100:Q111">R74</f>
        <v>0</v>
      </c>
      <c r="R100" s="32"/>
    </row>
    <row r="101" spans="1:18" ht="15.75" thickBot="1">
      <c r="A101" s="6">
        <v>213</v>
      </c>
      <c r="B101" s="15">
        <f t="shared" si="11"/>
        <v>1713930</v>
      </c>
      <c r="C101" s="16">
        <f t="shared" si="12"/>
        <v>1615780.04</v>
      </c>
      <c r="D101" s="91">
        <f t="shared" si="13"/>
        <v>98149.95999999996</v>
      </c>
      <c r="E101" s="92"/>
      <c r="F101" s="16">
        <f t="shared" si="14"/>
        <v>936050</v>
      </c>
      <c r="G101" s="16">
        <f t="shared" si="15"/>
        <v>857192.04</v>
      </c>
      <c r="H101" s="16">
        <f t="shared" si="16"/>
        <v>282700</v>
      </c>
      <c r="I101" s="16">
        <f t="shared" si="17"/>
        <v>270861</v>
      </c>
      <c r="J101" s="16">
        <f t="shared" si="18"/>
        <v>367930</v>
      </c>
      <c r="K101" s="16">
        <f t="shared" si="19"/>
        <v>306138</v>
      </c>
      <c r="L101" s="16">
        <f t="shared" si="20"/>
        <v>32650</v>
      </c>
      <c r="M101" s="16">
        <f t="shared" si="10"/>
        <v>38697</v>
      </c>
      <c r="N101" s="16">
        <f t="shared" si="21"/>
        <v>56150</v>
      </c>
      <c r="O101" s="16">
        <f t="shared" si="22"/>
        <v>82956</v>
      </c>
      <c r="P101" s="16">
        <f t="shared" si="23"/>
        <v>38450</v>
      </c>
      <c r="Q101" s="16">
        <f t="shared" si="24"/>
        <v>59936</v>
      </c>
      <c r="R101" s="32"/>
    </row>
    <row r="102" spans="1:18" ht="15.75" thickBot="1">
      <c r="A102" s="6">
        <v>221</v>
      </c>
      <c r="B102" s="15">
        <f t="shared" si="11"/>
        <v>67500</v>
      </c>
      <c r="C102" s="16">
        <f t="shared" si="12"/>
        <v>81331</v>
      </c>
      <c r="D102" s="91">
        <f t="shared" si="13"/>
        <v>-13831</v>
      </c>
      <c r="E102" s="92"/>
      <c r="F102" s="16">
        <f t="shared" si="14"/>
        <v>32000</v>
      </c>
      <c r="G102" s="16">
        <f t="shared" si="15"/>
        <v>42524</v>
      </c>
      <c r="H102" s="16">
        <f t="shared" si="16"/>
        <v>7500</v>
      </c>
      <c r="I102" s="16">
        <f t="shared" si="17"/>
        <v>8000</v>
      </c>
      <c r="J102" s="16">
        <f t="shared" si="18"/>
        <v>5500</v>
      </c>
      <c r="K102" s="16">
        <f t="shared" si="19"/>
        <v>4557</v>
      </c>
      <c r="L102" s="16">
        <f t="shared" si="20"/>
        <v>7000</v>
      </c>
      <c r="M102" s="16">
        <f t="shared" si="10"/>
        <v>5250</v>
      </c>
      <c r="N102" s="16">
        <f t="shared" si="21"/>
        <v>15500</v>
      </c>
      <c r="O102" s="16">
        <f t="shared" si="22"/>
        <v>21000</v>
      </c>
      <c r="P102" s="16">
        <f t="shared" si="23"/>
        <v>0</v>
      </c>
      <c r="Q102" s="16">
        <f t="shared" si="24"/>
        <v>0</v>
      </c>
      <c r="R102" s="32"/>
    </row>
    <row r="103" spans="1:18" ht="15.75" thickBot="1">
      <c r="A103" s="6">
        <v>222</v>
      </c>
      <c r="B103" s="15">
        <f t="shared" si="11"/>
        <v>0</v>
      </c>
      <c r="C103" s="16">
        <f t="shared" si="12"/>
        <v>64357.73</v>
      </c>
      <c r="D103" s="91">
        <f t="shared" si="13"/>
        <v>-64357.73</v>
      </c>
      <c r="E103" s="92"/>
      <c r="F103" s="16">
        <f t="shared" si="14"/>
        <v>0</v>
      </c>
      <c r="G103" s="16">
        <f t="shared" si="15"/>
        <v>64357.73</v>
      </c>
      <c r="H103" s="16">
        <f t="shared" si="16"/>
        <v>0</v>
      </c>
      <c r="I103" s="16">
        <f t="shared" si="17"/>
        <v>0</v>
      </c>
      <c r="J103" s="16">
        <f t="shared" si="18"/>
        <v>0</v>
      </c>
      <c r="K103" s="16">
        <f t="shared" si="19"/>
        <v>0</v>
      </c>
      <c r="L103" s="16">
        <f t="shared" si="20"/>
        <v>0</v>
      </c>
      <c r="M103" s="16">
        <f t="shared" si="10"/>
        <v>0</v>
      </c>
      <c r="N103" s="16">
        <f t="shared" si="21"/>
        <v>0</v>
      </c>
      <c r="O103" s="16">
        <f t="shared" si="22"/>
        <v>0</v>
      </c>
      <c r="P103" s="16">
        <f t="shared" si="23"/>
        <v>0</v>
      </c>
      <c r="Q103" s="16">
        <f t="shared" si="24"/>
        <v>0</v>
      </c>
      <c r="R103" s="32"/>
    </row>
    <row r="104" spans="1:18" ht="15.75" thickBot="1">
      <c r="A104" s="6">
        <v>223</v>
      </c>
      <c r="B104" s="15">
        <f t="shared" si="11"/>
        <v>2306510</v>
      </c>
      <c r="C104" s="16">
        <f t="shared" si="12"/>
        <v>2233151.8</v>
      </c>
      <c r="D104" s="91">
        <f t="shared" si="13"/>
        <v>73358.20000000019</v>
      </c>
      <c r="E104" s="92"/>
      <c r="F104" s="16">
        <f t="shared" si="14"/>
        <v>1987760</v>
      </c>
      <c r="G104" s="16">
        <f t="shared" si="15"/>
        <v>1838751.8</v>
      </c>
      <c r="H104" s="16">
        <f t="shared" si="16"/>
        <v>91450</v>
      </c>
      <c r="I104" s="16">
        <f t="shared" si="17"/>
        <v>162100</v>
      </c>
      <c r="J104" s="16">
        <f t="shared" si="18"/>
        <v>189200</v>
      </c>
      <c r="K104" s="16">
        <f t="shared" si="19"/>
        <v>176900</v>
      </c>
      <c r="L104" s="16">
        <f t="shared" si="20"/>
        <v>38100</v>
      </c>
      <c r="M104" s="16">
        <f t="shared" si="10"/>
        <v>55400</v>
      </c>
      <c r="N104" s="16">
        <f t="shared" si="21"/>
        <v>0</v>
      </c>
      <c r="O104" s="16">
        <f t="shared" si="22"/>
        <v>0</v>
      </c>
      <c r="P104" s="16">
        <f t="shared" si="23"/>
        <v>0</v>
      </c>
      <c r="Q104" s="16">
        <f t="shared" si="24"/>
        <v>0</v>
      </c>
      <c r="R104" s="32"/>
    </row>
    <row r="105" spans="1:18" ht="15.75" thickBot="1">
      <c r="A105" s="6">
        <v>224</v>
      </c>
      <c r="B105" s="15">
        <f t="shared" si="11"/>
        <v>165700</v>
      </c>
      <c r="C105" s="16">
        <f t="shared" si="12"/>
        <v>51842.75</v>
      </c>
      <c r="D105" s="91">
        <f t="shared" si="13"/>
        <v>113857.25</v>
      </c>
      <c r="E105" s="92"/>
      <c r="F105" s="16">
        <f t="shared" si="14"/>
        <v>165700</v>
      </c>
      <c r="G105" s="16">
        <f t="shared" si="15"/>
        <v>51842.75</v>
      </c>
      <c r="H105" s="16">
        <f t="shared" si="16"/>
        <v>0</v>
      </c>
      <c r="I105" s="16">
        <f t="shared" si="17"/>
        <v>0</v>
      </c>
      <c r="J105" s="16">
        <f t="shared" si="18"/>
        <v>0</v>
      </c>
      <c r="K105" s="16">
        <f t="shared" si="19"/>
        <v>0</v>
      </c>
      <c r="L105" s="16">
        <f t="shared" si="20"/>
        <v>0</v>
      </c>
      <c r="M105" s="16">
        <f t="shared" si="10"/>
        <v>0</v>
      </c>
      <c r="N105" s="16">
        <f t="shared" si="21"/>
        <v>0</v>
      </c>
      <c r="O105" s="16">
        <f t="shared" si="22"/>
        <v>0</v>
      </c>
      <c r="P105" s="16">
        <f t="shared" si="23"/>
        <v>0</v>
      </c>
      <c r="Q105" s="16">
        <f t="shared" si="24"/>
        <v>0</v>
      </c>
      <c r="R105" s="32"/>
    </row>
    <row r="106" spans="1:18" ht="15.75" thickBot="1">
      <c r="A106" s="6">
        <v>225</v>
      </c>
      <c r="B106" s="15">
        <f t="shared" si="11"/>
        <v>142867.5</v>
      </c>
      <c r="C106" s="16">
        <f t="shared" si="12"/>
        <v>63193</v>
      </c>
      <c r="D106" s="91">
        <f t="shared" si="13"/>
        <v>79674.5</v>
      </c>
      <c r="E106" s="92"/>
      <c r="F106" s="16">
        <f t="shared" si="14"/>
        <v>107917.5</v>
      </c>
      <c r="G106" s="16">
        <f t="shared" si="15"/>
        <v>52530</v>
      </c>
      <c r="H106" s="16">
        <f t="shared" si="16"/>
        <v>500</v>
      </c>
      <c r="I106" s="16">
        <f t="shared" si="17"/>
        <v>350</v>
      </c>
      <c r="J106" s="16">
        <f t="shared" si="18"/>
        <v>4750</v>
      </c>
      <c r="K106" s="16">
        <f t="shared" si="19"/>
        <v>6813</v>
      </c>
      <c r="L106" s="16">
        <f t="shared" si="20"/>
        <v>27500</v>
      </c>
      <c r="M106" s="16">
        <f t="shared" si="10"/>
        <v>0</v>
      </c>
      <c r="N106" s="16">
        <f t="shared" si="21"/>
        <v>2200</v>
      </c>
      <c r="O106" s="16">
        <f t="shared" si="22"/>
        <v>3500</v>
      </c>
      <c r="P106" s="16">
        <f t="shared" si="23"/>
        <v>0</v>
      </c>
      <c r="Q106" s="16">
        <f t="shared" si="24"/>
        <v>0</v>
      </c>
      <c r="R106" s="32"/>
    </row>
    <row r="107" spans="1:18" ht="15.75" thickBot="1">
      <c r="A107" s="6">
        <v>226</v>
      </c>
      <c r="B107" s="15">
        <f t="shared" si="11"/>
        <v>197272.5</v>
      </c>
      <c r="C107" s="16">
        <f t="shared" si="12"/>
        <v>279945.25</v>
      </c>
      <c r="D107" s="91">
        <f t="shared" si="13"/>
        <v>-82672.75</v>
      </c>
      <c r="E107" s="92"/>
      <c r="F107" s="16">
        <f t="shared" si="14"/>
        <v>149272.5</v>
      </c>
      <c r="G107" s="16">
        <f t="shared" si="15"/>
        <v>211338.87</v>
      </c>
      <c r="H107" s="16">
        <f t="shared" si="16"/>
        <v>27950</v>
      </c>
      <c r="I107" s="16">
        <f t="shared" si="17"/>
        <v>54940</v>
      </c>
      <c r="J107" s="16">
        <f t="shared" si="18"/>
        <v>8050</v>
      </c>
      <c r="K107" s="16">
        <f t="shared" si="19"/>
        <v>9766.38</v>
      </c>
      <c r="L107" s="16">
        <f t="shared" si="20"/>
        <v>7500</v>
      </c>
      <c r="M107" s="16">
        <f t="shared" si="10"/>
        <v>0</v>
      </c>
      <c r="N107" s="16">
        <f t="shared" si="21"/>
        <v>4500</v>
      </c>
      <c r="O107" s="16">
        <f t="shared" si="22"/>
        <v>3900</v>
      </c>
      <c r="P107" s="16">
        <f t="shared" si="23"/>
        <v>0</v>
      </c>
      <c r="Q107" s="16">
        <f t="shared" si="24"/>
        <v>0</v>
      </c>
      <c r="R107" s="32"/>
    </row>
    <row r="108" spans="1:18" ht="15.75" thickBot="1">
      <c r="A108" s="6">
        <v>262</v>
      </c>
      <c r="B108" s="15">
        <f t="shared" si="11"/>
        <v>120300</v>
      </c>
      <c r="C108" s="16">
        <f t="shared" si="12"/>
        <v>109025</v>
      </c>
      <c r="D108" s="91">
        <f t="shared" si="13"/>
        <v>11275</v>
      </c>
      <c r="E108" s="92"/>
      <c r="F108" s="16">
        <f t="shared" si="14"/>
        <v>69000</v>
      </c>
      <c r="G108" s="16">
        <f t="shared" si="15"/>
        <v>57425</v>
      </c>
      <c r="H108" s="16">
        <f t="shared" si="16"/>
        <v>46800</v>
      </c>
      <c r="I108" s="16">
        <f t="shared" si="17"/>
        <v>48600</v>
      </c>
      <c r="J108" s="16">
        <f t="shared" si="18"/>
        <v>0</v>
      </c>
      <c r="K108" s="16">
        <f t="shared" si="19"/>
        <v>0</v>
      </c>
      <c r="L108" s="16">
        <f t="shared" si="20"/>
        <v>4500</v>
      </c>
      <c r="M108" s="16">
        <f t="shared" si="10"/>
        <v>3000</v>
      </c>
      <c r="N108" s="16">
        <f t="shared" si="21"/>
        <v>0</v>
      </c>
      <c r="O108" s="16">
        <f t="shared" si="22"/>
        <v>0</v>
      </c>
      <c r="P108" s="16">
        <f t="shared" si="23"/>
        <v>0</v>
      </c>
      <c r="Q108" s="16">
        <f t="shared" si="24"/>
        <v>0</v>
      </c>
      <c r="R108" s="32"/>
    </row>
    <row r="109" spans="1:18" ht="15.75" thickBot="1">
      <c r="A109" s="6">
        <v>290</v>
      </c>
      <c r="B109" s="15">
        <f t="shared" si="11"/>
        <v>73250</v>
      </c>
      <c r="C109" s="16">
        <f t="shared" si="12"/>
        <v>164343.11</v>
      </c>
      <c r="D109" s="91">
        <f t="shared" si="13"/>
        <v>-91093.10999999999</v>
      </c>
      <c r="E109" s="92"/>
      <c r="F109" s="16">
        <f t="shared" si="14"/>
        <v>72750</v>
      </c>
      <c r="G109" s="16">
        <f t="shared" si="15"/>
        <v>162079</v>
      </c>
      <c r="H109" s="16">
        <f t="shared" si="16"/>
        <v>0</v>
      </c>
      <c r="I109" s="16">
        <f t="shared" si="17"/>
        <v>0</v>
      </c>
      <c r="J109" s="16">
        <f t="shared" si="18"/>
        <v>500</v>
      </c>
      <c r="K109" s="16">
        <f t="shared" si="19"/>
        <v>2264.1099999999997</v>
      </c>
      <c r="L109" s="16">
        <f t="shared" si="20"/>
        <v>0</v>
      </c>
      <c r="M109" s="16">
        <f t="shared" si="10"/>
        <v>0</v>
      </c>
      <c r="N109" s="16">
        <f t="shared" si="21"/>
        <v>0</v>
      </c>
      <c r="O109" s="16">
        <f t="shared" si="22"/>
        <v>0</v>
      </c>
      <c r="P109" s="16">
        <f t="shared" si="23"/>
        <v>0</v>
      </c>
      <c r="Q109" s="16">
        <f t="shared" si="24"/>
        <v>0</v>
      </c>
      <c r="R109" s="32"/>
    </row>
    <row r="110" spans="1:18" ht="15.75" thickBot="1">
      <c r="A110" s="6">
        <v>310</v>
      </c>
      <c r="B110" s="15">
        <f t="shared" si="11"/>
        <v>37250</v>
      </c>
      <c r="C110" s="16">
        <f t="shared" si="12"/>
        <v>318544.51</v>
      </c>
      <c r="D110" s="91">
        <f t="shared" si="13"/>
        <v>-281294.51</v>
      </c>
      <c r="E110" s="92"/>
      <c r="F110" s="16">
        <f t="shared" si="14"/>
        <v>9500</v>
      </c>
      <c r="G110" s="16">
        <f t="shared" si="15"/>
        <v>291270</v>
      </c>
      <c r="H110" s="16">
        <f t="shared" si="16"/>
        <v>14100</v>
      </c>
      <c r="I110" s="16">
        <f t="shared" si="17"/>
        <v>0</v>
      </c>
      <c r="J110" s="16">
        <f t="shared" si="18"/>
        <v>13650</v>
      </c>
      <c r="K110" s="16">
        <f t="shared" si="19"/>
        <v>27274.51</v>
      </c>
      <c r="L110" s="16">
        <f t="shared" si="20"/>
        <v>0</v>
      </c>
      <c r="M110" s="16">
        <f t="shared" si="10"/>
        <v>0</v>
      </c>
      <c r="N110" s="16">
        <f t="shared" si="21"/>
        <v>0</v>
      </c>
      <c r="O110" s="16">
        <f t="shared" si="22"/>
        <v>0</v>
      </c>
      <c r="P110" s="16">
        <f t="shared" si="23"/>
        <v>0</v>
      </c>
      <c r="Q110" s="16">
        <f t="shared" si="24"/>
        <v>0</v>
      </c>
      <c r="R110" s="32"/>
    </row>
    <row r="111" spans="1:18" ht="15.75" thickBot="1">
      <c r="A111" s="6">
        <v>340</v>
      </c>
      <c r="B111" s="15">
        <f t="shared" si="11"/>
        <v>464725</v>
      </c>
      <c r="C111" s="16">
        <f t="shared" si="12"/>
        <v>538866.4</v>
      </c>
      <c r="D111" s="91">
        <f t="shared" si="13"/>
        <v>-74141.40000000002</v>
      </c>
      <c r="E111" s="92"/>
      <c r="F111" s="16">
        <f t="shared" si="14"/>
        <v>445550</v>
      </c>
      <c r="G111" s="16">
        <f t="shared" si="15"/>
        <v>526914.4</v>
      </c>
      <c r="H111" s="16">
        <f t="shared" si="16"/>
        <v>7500</v>
      </c>
      <c r="I111" s="16">
        <f t="shared" si="17"/>
        <v>6004</v>
      </c>
      <c r="J111" s="16">
        <f t="shared" si="18"/>
        <v>375</v>
      </c>
      <c r="K111" s="16">
        <f t="shared" si="19"/>
        <v>0</v>
      </c>
      <c r="L111" s="16">
        <f t="shared" si="20"/>
        <v>6000</v>
      </c>
      <c r="M111" s="16">
        <f t="shared" si="10"/>
        <v>500</v>
      </c>
      <c r="N111" s="16">
        <f t="shared" si="21"/>
        <v>5300</v>
      </c>
      <c r="O111" s="16">
        <f t="shared" si="22"/>
        <v>5448</v>
      </c>
      <c r="P111" s="16">
        <f t="shared" si="23"/>
        <v>0</v>
      </c>
      <c r="Q111" s="16">
        <f t="shared" si="24"/>
        <v>0</v>
      </c>
      <c r="R111" s="32"/>
    </row>
    <row r="112" spans="1:18" ht="15.75" thickBot="1">
      <c r="A112" s="6" t="s">
        <v>15</v>
      </c>
      <c r="B112" s="28">
        <f>B99+B100+B101+B102+B103+B104+B105+B106+B107+B108+B109+B110+B111</f>
        <v>11909750</v>
      </c>
      <c r="C112" s="17">
        <f>C99+C100+C101+C102+C103+C104+C105+C106+C107+C108+C109+C110+C111</f>
        <v>11000750.120000001</v>
      </c>
      <c r="D112" s="91">
        <f>D99+D100+D101+D102+D103+D104+D105+D106+D107+D108+D109+D110+D111</f>
        <v>908999.88</v>
      </c>
      <c r="E112" s="92"/>
      <c r="F112" s="17">
        <f aca="true" t="shared" si="25" ref="F112:Q112">F99+F100+F101+F102+F103+F104+F105+F106+F107+F108+F109+F110+F111</f>
        <v>7609150</v>
      </c>
      <c r="G112" s="17">
        <f t="shared" si="25"/>
        <v>6983390.120000001</v>
      </c>
      <c r="H112" s="17">
        <f t="shared" si="25"/>
        <v>1560250</v>
      </c>
      <c r="I112" s="17">
        <f t="shared" si="25"/>
        <v>1502587</v>
      </c>
      <c r="J112" s="17">
        <f t="shared" si="25"/>
        <v>2008050</v>
      </c>
      <c r="K112" s="17">
        <f t="shared" si="25"/>
        <v>1831274</v>
      </c>
      <c r="L112" s="17">
        <f t="shared" si="25"/>
        <v>249250</v>
      </c>
      <c r="M112" s="17">
        <f t="shared" si="25"/>
        <v>179586</v>
      </c>
      <c r="N112" s="17">
        <f t="shared" si="25"/>
        <v>297800</v>
      </c>
      <c r="O112" s="17">
        <f t="shared" si="25"/>
        <v>283284</v>
      </c>
      <c r="P112" s="17">
        <f t="shared" si="25"/>
        <v>185250</v>
      </c>
      <c r="Q112" s="17">
        <f t="shared" si="25"/>
        <v>220629</v>
      </c>
      <c r="R112" s="33"/>
    </row>
  </sheetData>
  <sheetProtection/>
  <mergeCells count="78">
    <mergeCell ref="D112:E112"/>
    <mergeCell ref="D108:E108"/>
    <mergeCell ref="D109:E109"/>
    <mergeCell ref="D110:E110"/>
    <mergeCell ref="D111:E111"/>
    <mergeCell ref="H71:H72"/>
    <mergeCell ref="I71:I72"/>
    <mergeCell ref="J71:J72"/>
    <mergeCell ref="K71:K72"/>
    <mergeCell ref="O40:O41"/>
    <mergeCell ref="P40:P41"/>
    <mergeCell ref="Q40:Q41"/>
    <mergeCell ref="L71:L72"/>
    <mergeCell ref="Q71:Q72"/>
    <mergeCell ref="M71:M72"/>
    <mergeCell ref="N71:N72"/>
    <mergeCell ref="O71:O72"/>
    <mergeCell ref="P71:P72"/>
    <mergeCell ref="R40:R41"/>
    <mergeCell ref="A67:A72"/>
    <mergeCell ref="E67:R70"/>
    <mergeCell ref="E71:E72"/>
    <mergeCell ref="F71:F72"/>
    <mergeCell ref="G71:G72"/>
    <mergeCell ref="F40:F41"/>
    <mergeCell ref="G40:G41"/>
    <mergeCell ref="H40:H41"/>
    <mergeCell ref="I40:I41"/>
    <mergeCell ref="A2:O4"/>
    <mergeCell ref="A30:N30"/>
    <mergeCell ref="A32:I32"/>
    <mergeCell ref="A9:A14"/>
    <mergeCell ref="D9:D14"/>
    <mergeCell ref="K13:K14"/>
    <mergeCell ref="H13:H14"/>
    <mergeCell ref="M13:M14"/>
    <mergeCell ref="N13:N14"/>
    <mergeCell ref="J13:J14"/>
    <mergeCell ref="A93:A98"/>
    <mergeCell ref="C97:C98"/>
    <mergeCell ref="F97:F98"/>
    <mergeCell ref="G97:G98"/>
    <mergeCell ref="B97:B98"/>
    <mergeCell ref="A36:A41"/>
    <mergeCell ref="E36:R39"/>
    <mergeCell ref="R71:R72"/>
    <mergeCell ref="M97:M98"/>
    <mergeCell ref="N97:N98"/>
    <mergeCell ref="O97:O98"/>
    <mergeCell ref="P97:P98"/>
    <mergeCell ref="Q97:Q98"/>
    <mergeCell ref="R97:R98"/>
    <mergeCell ref="B93:R96"/>
    <mergeCell ref="E9:E14"/>
    <mergeCell ref="C9:C14"/>
    <mergeCell ref="H9:O12"/>
    <mergeCell ref="E40:E41"/>
    <mergeCell ref="O13:O14"/>
    <mergeCell ref="M40:M41"/>
    <mergeCell ref="N40:N41"/>
    <mergeCell ref="J40:J41"/>
    <mergeCell ref="K40:K41"/>
    <mergeCell ref="L40:L41"/>
    <mergeCell ref="D99:E99"/>
    <mergeCell ref="D100:E100"/>
    <mergeCell ref="L97:L98"/>
    <mergeCell ref="D97:E98"/>
    <mergeCell ref="J97:J98"/>
    <mergeCell ref="K97:K98"/>
    <mergeCell ref="H97:H98"/>
    <mergeCell ref="I97:I98"/>
    <mergeCell ref="D105:E105"/>
    <mergeCell ref="D106:E106"/>
    <mergeCell ref="D107:E107"/>
    <mergeCell ref="D101:E101"/>
    <mergeCell ref="D102:E102"/>
    <mergeCell ref="D103:E103"/>
    <mergeCell ref="D104:E10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zoomScalePageLayoutView="0" workbookViewId="0" topLeftCell="A1">
      <selection activeCell="N20" sqref="N20"/>
    </sheetView>
  </sheetViews>
  <sheetFormatPr defaultColWidth="9.00390625" defaultRowHeight="12.75"/>
  <cols>
    <col min="1" max="1" width="30.125" style="0" customWidth="1"/>
    <col min="2" max="2" width="11.75390625" style="0" customWidth="1"/>
    <col min="3" max="3" width="8.00390625" style="0" customWidth="1"/>
    <col min="4" max="4" width="8.125" style="0" customWidth="1"/>
    <col min="5" max="5" width="7.75390625" style="0" customWidth="1"/>
    <col min="6" max="6" width="9.00390625" style="0" customWidth="1"/>
    <col min="7" max="7" width="8.125" style="0" customWidth="1"/>
    <col min="8" max="8" width="8.50390625" style="0" customWidth="1"/>
    <col min="9" max="9" width="0.12890625" style="0" hidden="1" customWidth="1"/>
    <col min="10" max="10" width="8.50390625" style="0" customWidth="1"/>
    <col min="11" max="11" width="9.00390625" style="0" customWidth="1"/>
  </cols>
  <sheetData>
    <row r="1" spans="1:10" ht="12.75">
      <c r="A1" s="127" t="s">
        <v>83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40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0.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ht="12.75" customHeight="1" thickBot="1"/>
    <row r="5" ht="13.5" hidden="1" thickBot="1"/>
    <row r="6" ht="15.75" customHeight="1" hidden="1"/>
    <row r="7" ht="13.5" customHeight="1" hidden="1" thickBot="1"/>
    <row r="8" spans="1:10" ht="12.75" customHeight="1" thickBot="1">
      <c r="A8" s="105" t="s">
        <v>0</v>
      </c>
      <c r="B8" s="128" t="s">
        <v>87</v>
      </c>
      <c r="C8" s="131" t="s">
        <v>8</v>
      </c>
      <c r="D8" s="132"/>
      <c r="E8" s="132"/>
      <c r="F8" s="132"/>
      <c r="G8" s="132"/>
      <c r="H8" s="132"/>
      <c r="I8" s="132"/>
      <c r="J8" s="133"/>
    </row>
    <row r="9" spans="1:11" ht="32.25" customHeight="1" thickBot="1">
      <c r="A9" s="106"/>
      <c r="B9" s="129"/>
      <c r="C9" s="134" t="s">
        <v>25</v>
      </c>
      <c r="D9" s="134" t="s">
        <v>72</v>
      </c>
      <c r="E9" s="134" t="s">
        <v>73</v>
      </c>
      <c r="F9" s="134" t="s">
        <v>63</v>
      </c>
      <c r="G9" s="134" t="s">
        <v>64</v>
      </c>
      <c r="H9" s="134" t="s">
        <v>12</v>
      </c>
      <c r="I9" s="134" t="s">
        <v>13</v>
      </c>
      <c r="J9" s="134" t="s">
        <v>14</v>
      </c>
      <c r="K9" s="47"/>
    </row>
    <row r="10" spans="1:10" ht="16.5" customHeight="1" hidden="1" thickBot="1">
      <c r="A10" s="106"/>
      <c r="B10" s="130"/>
      <c r="C10" s="135"/>
      <c r="D10" s="136"/>
      <c r="E10" s="135"/>
      <c r="F10" s="135"/>
      <c r="G10" s="136"/>
      <c r="H10" s="135"/>
      <c r="I10" s="135"/>
      <c r="J10" s="135"/>
    </row>
    <row r="11" spans="1:11" ht="14.25" thickBot="1">
      <c r="A11" s="83" t="s">
        <v>40</v>
      </c>
      <c r="B11" s="80">
        <f>C11+D11+E11+F11+G11+H11+J11</f>
        <v>15819.6</v>
      </c>
      <c r="C11" s="80">
        <v>7889.6</v>
      </c>
      <c r="D11" s="80">
        <v>348</v>
      </c>
      <c r="E11" s="80">
        <v>3039.6</v>
      </c>
      <c r="F11" s="80">
        <v>1758.9</v>
      </c>
      <c r="G11" s="80">
        <v>2161.7</v>
      </c>
      <c r="H11" s="80">
        <v>180.1</v>
      </c>
      <c r="I11" s="57"/>
      <c r="J11" s="81">
        <v>441.7</v>
      </c>
      <c r="K11" s="48"/>
    </row>
    <row r="12" spans="1:11" ht="14.25" thickBot="1">
      <c r="A12" s="54" t="s">
        <v>41</v>
      </c>
      <c r="B12" s="57">
        <f>C12+D12+E12+F12+G12+H12+J12</f>
        <v>67.7</v>
      </c>
      <c r="C12" s="57">
        <v>10</v>
      </c>
      <c r="D12" s="57"/>
      <c r="E12" s="57">
        <f>E13+E14</f>
        <v>5</v>
      </c>
      <c r="F12" s="57">
        <f>F13+F14</f>
        <v>29.6</v>
      </c>
      <c r="G12" s="57">
        <f>G13+G14</f>
        <v>20.1</v>
      </c>
      <c r="H12" s="57">
        <v>2</v>
      </c>
      <c r="I12" s="57"/>
      <c r="J12" s="58">
        <v>1</v>
      </c>
      <c r="K12" s="48"/>
    </row>
    <row r="13" spans="1:13" ht="13.5">
      <c r="A13" s="55" t="s">
        <v>60</v>
      </c>
      <c r="B13" s="59">
        <f>SUM(C13:J13)</f>
        <v>28</v>
      </c>
      <c r="C13" s="60">
        <v>10</v>
      </c>
      <c r="D13" s="59"/>
      <c r="E13" s="59">
        <v>5</v>
      </c>
      <c r="F13" s="59">
        <v>5</v>
      </c>
      <c r="G13" s="59">
        <v>5</v>
      </c>
      <c r="H13" s="59">
        <v>2</v>
      </c>
      <c r="I13" s="59"/>
      <c r="J13" s="61">
        <v>1</v>
      </c>
      <c r="K13" s="48"/>
      <c r="M13" t="s">
        <v>79</v>
      </c>
    </row>
    <row r="14" spans="1:10" ht="14.25" thickBot="1">
      <c r="A14" s="44" t="s">
        <v>80</v>
      </c>
      <c r="B14" s="62">
        <f>SUM(C14:J14)</f>
        <v>39.7</v>
      </c>
      <c r="C14" s="63"/>
      <c r="D14" s="64"/>
      <c r="E14" s="64"/>
      <c r="F14" s="64">
        <v>24.6</v>
      </c>
      <c r="G14" s="64">
        <v>15.1</v>
      </c>
      <c r="H14" s="64"/>
      <c r="I14" s="64"/>
      <c r="J14" s="65"/>
    </row>
    <row r="15" spans="1:12" ht="14.25" thickBot="1">
      <c r="A15" s="83" t="s">
        <v>42</v>
      </c>
      <c r="B15" s="82">
        <f>C15+D15+E15+F15+G15+H15+J15</f>
        <v>4979.599999999999</v>
      </c>
      <c r="C15" s="80">
        <v>2491.5</v>
      </c>
      <c r="D15" s="80">
        <v>138.3</v>
      </c>
      <c r="E15" s="80">
        <v>978</v>
      </c>
      <c r="F15" s="80">
        <v>531.2</v>
      </c>
      <c r="G15" s="80">
        <v>652.8</v>
      </c>
      <c r="H15" s="80">
        <v>54.4</v>
      </c>
      <c r="I15" s="57"/>
      <c r="J15" s="81">
        <v>133.4</v>
      </c>
      <c r="K15" s="48"/>
      <c r="L15" s="48"/>
    </row>
    <row r="16" spans="1:12" ht="14.25" thickBot="1">
      <c r="A16" s="76" t="s">
        <v>43</v>
      </c>
      <c r="B16" s="77">
        <f>C16+D16+E16+F16+G16+H16+J16</f>
        <v>66.8</v>
      </c>
      <c r="C16" s="77">
        <v>16.2</v>
      </c>
      <c r="D16" s="77">
        <v>0.5</v>
      </c>
      <c r="E16" s="77">
        <v>32.8</v>
      </c>
      <c r="F16" s="77">
        <v>5</v>
      </c>
      <c r="G16" s="77">
        <v>4</v>
      </c>
      <c r="H16" s="77">
        <v>2.5</v>
      </c>
      <c r="I16" s="77"/>
      <c r="J16" s="78">
        <v>5.8</v>
      </c>
      <c r="K16" s="48"/>
      <c r="L16" s="48"/>
    </row>
    <row r="17" spans="1:10" ht="14.25" thickBot="1">
      <c r="A17" s="56" t="s">
        <v>44</v>
      </c>
      <c r="B17" s="67">
        <f>SUM(C17:J17)</f>
        <v>0</v>
      </c>
      <c r="C17" s="67"/>
      <c r="D17" s="67"/>
      <c r="E17" s="67"/>
      <c r="F17" s="67"/>
      <c r="G17" s="67"/>
      <c r="H17" s="67"/>
      <c r="I17" s="67"/>
      <c r="J17" s="68"/>
    </row>
    <row r="18" spans="1:12" ht="14.25" thickBot="1">
      <c r="A18" s="76" t="s">
        <v>45</v>
      </c>
      <c r="B18" s="77">
        <f>C18+D18+E18+F18+G18+H18+J18</f>
        <v>4046.2</v>
      </c>
      <c r="C18" s="77">
        <v>3299.2</v>
      </c>
      <c r="D18" s="79"/>
      <c r="E18" s="77">
        <v>370</v>
      </c>
      <c r="F18" s="77">
        <v>130</v>
      </c>
      <c r="G18" s="77">
        <v>112</v>
      </c>
      <c r="H18" s="77">
        <v>135</v>
      </c>
      <c r="I18" s="79"/>
      <c r="J18" s="78"/>
      <c r="K18" s="75"/>
      <c r="L18" s="48"/>
    </row>
    <row r="19" spans="1:10" ht="14.25" thickBot="1">
      <c r="A19" s="56" t="s">
        <v>82</v>
      </c>
      <c r="B19" s="67">
        <v>15</v>
      </c>
      <c r="C19" s="69">
        <v>15</v>
      </c>
      <c r="D19" s="69"/>
      <c r="E19" s="69"/>
      <c r="F19" s="69"/>
      <c r="G19" s="69"/>
      <c r="H19" s="69"/>
      <c r="I19" s="69"/>
      <c r="J19" s="70"/>
    </row>
    <row r="20" spans="1:11" ht="27" thickBot="1">
      <c r="A20" s="54" t="s">
        <v>52</v>
      </c>
      <c r="B20" s="57">
        <f>C20+D20+E20+F20+G20+H20+J20</f>
        <v>2254.3</v>
      </c>
      <c r="C20" s="57">
        <f>C21+C22+C23+C24+C25</f>
        <v>2190.3</v>
      </c>
      <c r="D20" s="57">
        <v>2</v>
      </c>
      <c r="E20" s="57">
        <f>E21+E22+E24+E25</f>
        <v>30</v>
      </c>
      <c r="F20" s="57">
        <f>F21+F22+F23+F24+F25</f>
        <v>0</v>
      </c>
      <c r="G20" s="57">
        <f>G21+G22+G23+G24+G25</f>
        <v>0</v>
      </c>
      <c r="H20" s="57">
        <f>H21+H22+H23+H24+H25</f>
        <v>30</v>
      </c>
      <c r="I20" s="57">
        <f>I21+I22+I23+I24+I25</f>
        <v>0</v>
      </c>
      <c r="J20" s="57">
        <f>J21+J22+J23+J24+J25</f>
        <v>2</v>
      </c>
      <c r="K20" s="46"/>
    </row>
    <row r="21" spans="1:10" ht="13.5">
      <c r="A21" s="55" t="s">
        <v>81</v>
      </c>
      <c r="B21" s="59">
        <f>C21+E21+F21+G21+H21+J21</f>
        <v>210</v>
      </c>
      <c r="C21" s="59">
        <v>150</v>
      </c>
      <c r="D21" s="59"/>
      <c r="E21" s="59">
        <v>30</v>
      </c>
      <c r="F21" s="59"/>
      <c r="G21" s="59"/>
      <c r="H21" s="59">
        <v>30</v>
      </c>
      <c r="I21" s="59"/>
      <c r="J21" s="61"/>
    </row>
    <row r="22" spans="1:10" ht="13.5">
      <c r="A22" s="41" t="s">
        <v>65</v>
      </c>
      <c r="B22" s="71">
        <v>15</v>
      </c>
      <c r="C22" s="71">
        <v>15</v>
      </c>
      <c r="D22" s="71"/>
      <c r="E22" s="71"/>
      <c r="F22" s="71"/>
      <c r="G22" s="71"/>
      <c r="H22" s="71"/>
      <c r="I22" s="71"/>
      <c r="J22" s="72"/>
    </row>
    <row r="23" spans="1:12" ht="13.5">
      <c r="A23" s="41" t="s">
        <v>86</v>
      </c>
      <c r="B23" s="71">
        <f>SUM(C23:J23)</f>
        <v>70.3</v>
      </c>
      <c r="C23" s="73">
        <v>70.3</v>
      </c>
      <c r="D23" s="71"/>
      <c r="E23" s="71"/>
      <c r="F23" s="71"/>
      <c r="G23" s="71"/>
      <c r="H23" s="71"/>
      <c r="I23" s="71"/>
      <c r="J23" s="72"/>
      <c r="L23" s="48"/>
    </row>
    <row r="24" spans="1:11" ht="13.5">
      <c r="A24" s="41" t="s">
        <v>53</v>
      </c>
      <c r="B24" s="71">
        <f>SUM(C24:J24)</f>
        <v>9</v>
      </c>
      <c r="C24" s="71">
        <v>5</v>
      </c>
      <c r="D24" s="71">
        <v>2</v>
      </c>
      <c r="E24" s="71"/>
      <c r="F24" s="71"/>
      <c r="G24" s="71"/>
      <c r="H24" s="71"/>
      <c r="I24" s="71"/>
      <c r="J24" s="72">
        <v>2</v>
      </c>
      <c r="K24" s="48"/>
    </row>
    <row r="25" spans="1:11" ht="14.25" thickBot="1">
      <c r="A25" s="44" t="s">
        <v>85</v>
      </c>
      <c r="B25" s="62">
        <f aca="true" t="shared" si="0" ref="B25:B48">SUM(C25:J25)</f>
        <v>1950</v>
      </c>
      <c r="C25" s="64">
        <v>1950</v>
      </c>
      <c r="D25" s="64"/>
      <c r="E25" s="64"/>
      <c r="F25" s="64"/>
      <c r="G25" s="64"/>
      <c r="H25" s="64"/>
      <c r="I25" s="64"/>
      <c r="J25" s="65"/>
      <c r="K25" s="48"/>
    </row>
    <row r="26" spans="1:11" ht="14.25" thickBot="1">
      <c r="A26" s="54" t="s">
        <v>46</v>
      </c>
      <c r="B26" s="66">
        <f t="shared" si="0"/>
        <v>128</v>
      </c>
      <c r="C26" s="57">
        <f>C27+C28+C29+C30+C31+C32</f>
        <v>35</v>
      </c>
      <c r="D26" s="57"/>
      <c r="E26" s="57">
        <f>SUM(E27:E32)</f>
        <v>70</v>
      </c>
      <c r="F26" s="57">
        <f>F27+F28+F29+F30+F32</f>
        <v>10</v>
      </c>
      <c r="G26" s="57">
        <f>G27+G28+G29+G30+G31+G32</f>
        <v>10</v>
      </c>
      <c r="H26" s="57">
        <v>2</v>
      </c>
      <c r="I26" s="57"/>
      <c r="J26" s="58">
        <v>1</v>
      </c>
      <c r="K26" s="48"/>
    </row>
    <row r="27" spans="1:11" ht="13.5">
      <c r="A27" s="55" t="s">
        <v>70</v>
      </c>
      <c r="B27" s="69">
        <f>C27+E27+F27+G27+H27+J27</f>
        <v>50</v>
      </c>
      <c r="C27" s="59">
        <v>10</v>
      </c>
      <c r="D27" s="59"/>
      <c r="E27" s="59">
        <v>40</v>
      </c>
      <c r="F27" s="59"/>
      <c r="G27" s="59"/>
      <c r="H27" s="59"/>
      <c r="I27" s="59"/>
      <c r="J27" s="61"/>
      <c r="K27" s="48"/>
    </row>
    <row r="28" spans="1:10" ht="13.5">
      <c r="A28" s="41" t="s">
        <v>78</v>
      </c>
      <c r="B28" s="71">
        <f t="shared" si="0"/>
        <v>0</v>
      </c>
      <c r="C28" s="73"/>
      <c r="D28" s="71"/>
      <c r="E28" s="71"/>
      <c r="F28" s="71"/>
      <c r="G28" s="71"/>
      <c r="H28" s="71"/>
      <c r="I28" s="71"/>
      <c r="J28" s="72"/>
    </row>
    <row r="29" spans="1:10" ht="13.5">
      <c r="A29" s="41" t="s">
        <v>54</v>
      </c>
      <c r="B29" s="71">
        <f t="shared" si="0"/>
        <v>20</v>
      </c>
      <c r="C29" s="73"/>
      <c r="D29" s="71"/>
      <c r="E29" s="71">
        <v>20</v>
      </c>
      <c r="F29" s="71"/>
      <c r="G29" s="71"/>
      <c r="H29" s="71"/>
      <c r="I29" s="71"/>
      <c r="J29" s="72"/>
    </row>
    <row r="30" spans="1:10" ht="13.5">
      <c r="A30" s="41" t="s">
        <v>74</v>
      </c>
      <c r="B30" s="71">
        <v>15</v>
      </c>
      <c r="C30" s="73">
        <v>15</v>
      </c>
      <c r="D30" s="71"/>
      <c r="E30" s="71"/>
      <c r="F30" s="71"/>
      <c r="G30" s="71"/>
      <c r="H30" s="71"/>
      <c r="I30" s="71"/>
      <c r="J30" s="72"/>
    </row>
    <row r="31" spans="1:10" ht="13.5">
      <c r="A31" s="41" t="s">
        <v>62</v>
      </c>
      <c r="B31" s="71">
        <f>SUM(C31:J31)</f>
        <v>0</v>
      </c>
      <c r="C31" s="73"/>
      <c r="D31" s="71"/>
      <c r="E31" s="71"/>
      <c r="F31" s="71"/>
      <c r="G31" s="71"/>
      <c r="H31" s="71"/>
      <c r="I31" s="71"/>
      <c r="J31" s="72"/>
    </row>
    <row r="32" spans="1:11" ht="14.25" thickBot="1">
      <c r="A32" s="44" t="s">
        <v>77</v>
      </c>
      <c r="B32" s="69">
        <f t="shared" si="0"/>
        <v>42</v>
      </c>
      <c r="C32" s="64">
        <v>10</v>
      </c>
      <c r="D32" s="64"/>
      <c r="E32" s="64">
        <v>10</v>
      </c>
      <c r="F32" s="64">
        <v>10</v>
      </c>
      <c r="G32" s="64">
        <v>10</v>
      </c>
      <c r="H32" s="64">
        <v>2</v>
      </c>
      <c r="I32" s="64"/>
      <c r="J32" s="65"/>
      <c r="K32" s="48"/>
    </row>
    <row r="33" spans="1:10" ht="14.25" thickBot="1">
      <c r="A33" s="54" t="s">
        <v>47</v>
      </c>
      <c r="B33" s="57">
        <f t="shared" si="0"/>
        <v>0</v>
      </c>
      <c r="C33" s="57">
        <v>0</v>
      </c>
      <c r="D33" s="57"/>
      <c r="E33" s="57">
        <v>0</v>
      </c>
      <c r="F33" s="57"/>
      <c r="G33" s="57"/>
      <c r="H33" s="57"/>
      <c r="I33" s="57"/>
      <c r="J33" s="58">
        <v>0</v>
      </c>
    </row>
    <row r="34" spans="1:10" ht="14.25" thickBot="1">
      <c r="A34" s="54" t="s">
        <v>48</v>
      </c>
      <c r="B34" s="57">
        <f t="shared" si="0"/>
        <v>420</v>
      </c>
      <c r="C34" s="57">
        <f>C35+C36+C37+C38+C39</f>
        <v>390</v>
      </c>
      <c r="D34" s="57"/>
      <c r="E34" s="57">
        <f>E35+E36+E37+E39</f>
        <v>25</v>
      </c>
      <c r="F34" s="57">
        <f>F36+F39</f>
        <v>0</v>
      </c>
      <c r="G34" s="57">
        <f>G35+G36+G37+G39</f>
        <v>0</v>
      </c>
      <c r="H34" s="57">
        <v>2</v>
      </c>
      <c r="I34" s="57"/>
      <c r="J34" s="58">
        <v>3</v>
      </c>
    </row>
    <row r="35" spans="1:10" ht="13.5">
      <c r="A35" s="55" t="s">
        <v>68</v>
      </c>
      <c r="B35" s="69">
        <f>C35+E35+F35+G35+H35+J35</f>
        <v>0</v>
      </c>
      <c r="C35" s="59"/>
      <c r="D35" s="59"/>
      <c r="E35" s="59"/>
      <c r="F35" s="59"/>
      <c r="G35" s="59"/>
      <c r="H35" s="59"/>
      <c r="I35" s="59"/>
      <c r="J35" s="61"/>
    </row>
    <row r="36" spans="1:10" ht="13.5">
      <c r="A36" s="41" t="s">
        <v>55</v>
      </c>
      <c r="B36" s="71">
        <f t="shared" si="0"/>
        <v>40</v>
      </c>
      <c r="C36" s="71">
        <v>25</v>
      </c>
      <c r="D36" s="71"/>
      <c r="E36" s="71">
        <v>15</v>
      </c>
      <c r="F36" s="71"/>
      <c r="G36" s="71"/>
      <c r="H36" s="71"/>
      <c r="I36" s="71"/>
      <c r="J36" s="72"/>
    </row>
    <row r="37" spans="1:10" ht="13.5">
      <c r="A37" s="41" t="s">
        <v>69</v>
      </c>
      <c r="B37" s="71">
        <f>C37+E37+F37+G37+H37+J37</f>
        <v>19</v>
      </c>
      <c r="C37" s="71">
        <v>15</v>
      </c>
      <c r="D37" s="71"/>
      <c r="E37" s="71"/>
      <c r="F37" s="71"/>
      <c r="G37" s="71"/>
      <c r="H37" s="71">
        <v>1</v>
      </c>
      <c r="I37" s="71"/>
      <c r="J37" s="72">
        <v>3</v>
      </c>
    </row>
    <row r="38" spans="1:10" ht="13.5">
      <c r="A38" s="44" t="s">
        <v>84</v>
      </c>
      <c r="B38" s="84">
        <v>50</v>
      </c>
      <c r="C38" s="64">
        <v>50</v>
      </c>
      <c r="D38" s="64"/>
      <c r="E38" s="64"/>
      <c r="F38" s="64"/>
      <c r="G38" s="64"/>
      <c r="H38" s="64"/>
      <c r="I38" s="64"/>
      <c r="J38" s="65"/>
    </row>
    <row r="39" spans="1:11" ht="27" thickBot="1">
      <c r="A39" s="44" t="s">
        <v>67</v>
      </c>
      <c r="B39" s="69">
        <f t="shared" si="0"/>
        <v>311</v>
      </c>
      <c r="C39" s="64">
        <v>300</v>
      </c>
      <c r="D39" s="64"/>
      <c r="E39" s="64">
        <v>10</v>
      </c>
      <c r="F39" s="64"/>
      <c r="G39" s="64"/>
      <c r="H39" s="64">
        <v>1</v>
      </c>
      <c r="I39" s="64"/>
      <c r="J39" s="65"/>
      <c r="K39" s="48"/>
    </row>
    <row r="40" spans="1:10" ht="14.25" thickBot="1">
      <c r="A40" s="54" t="s">
        <v>49</v>
      </c>
      <c r="B40" s="57">
        <f>C40+D40+E40+F40+G40+H40+J40</f>
        <v>160</v>
      </c>
      <c r="C40" s="57">
        <f>C41+C42</f>
        <v>130</v>
      </c>
      <c r="D40" s="57"/>
      <c r="E40" s="57">
        <f>E42</f>
        <v>20</v>
      </c>
      <c r="F40" s="57">
        <f>F41+F42</f>
        <v>5</v>
      </c>
      <c r="G40" s="57">
        <v>5</v>
      </c>
      <c r="H40" s="57"/>
      <c r="I40" s="57"/>
      <c r="J40" s="58">
        <v>0</v>
      </c>
    </row>
    <row r="41" spans="1:10" ht="17.25" customHeight="1">
      <c r="A41" s="55" t="s">
        <v>56</v>
      </c>
      <c r="B41" s="59">
        <f t="shared" si="0"/>
        <v>40</v>
      </c>
      <c r="C41" s="59">
        <v>30</v>
      </c>
      <c r="D41" s="59"/>
      <c r="E41" s="59"/>
      <c r="F41" s="59">
        <v>5</v>
      </c>
      <c r="G41" s="59">
        <v>5</v>
      </c>
      <c r="H41" s="59"/>
      <c r="I41" s="59"/>
      <c r="J41" s="61"/>
    </row>
    <row r="42" spans="1:10" ht="27" thickBot="1">
      <c r="A42" s="44" t="s">
        <v>76</v>
      </c>
      <c r="B42" s="62">
        <f t="shared" si="0"/>
        <v>120</v>
      </c>
      <c r="C42" s="64">
        <v>100</v>
      </c>
      <c r="D42" s="64"/>
      <c r="E42" s="64">
        <v>20</v>
      </c>
      <c r="F42" s="64"/>
      <c r="G42" s="64"/>
      <c r="H42" s="64"/>
      <c r="I42" s="64"/>
      <c r="J42" s="65"/>
    </row>
    <row r="43" spans="1:11" ht="14.25" thickBot="1">
      <c r="A43" s="54" t="s">
        <v>50</v>
      </c>
      <c r="B43" s="66">
        <f>C43+D43+E43+F43+G43+H43+J43</f>
        <v>62</v>
      </c>
      <c r="C43" s="57">
        <f>C45+C46+C48</f>
        <v>29</v>
      </c>
      <c r="D43" s="57">
        <v>2</v>
      </c>
      <c r="E43" s="57">
        <f>SUM(E44:E48)</f>
        <v>18</v>
      </c>
      <c r="F43" s="57">
        <f>F44+F46+F47+F48</f>
        <v>5</v>
      </c>
      <c r="G43" s="57">
        <v>0</v>
      </c>
      <c r="H43" s="57">
        <v>5</v>
      </c>
      <c r="I43" s="57"/>
      <c r="J43" s="58">
        <v>3</v>
      </c>
      <c r="K43" s="45"/>
    </row>
    <row r="44" spans="1:10" ht="13.5">
      <c r="A44" s="53" t="s">
        <v>57</v>
      </c>
      <c r="B44" s="59">
        <f t="shared" si="0"/>
        <v>0</v>
      </c>
      <c r="C44" s="74"/>
      <c r="D44" s="69"/>
      <c r="E44" s="69"/>
      <c r="F44" s="69"/>
      <c r="G44" s="69"/>
      <c r="H44" s="69"/>
      <c r="I44" s="69"/>
      <c r="J44" s="70"/>
    </row>
    <row r="45" spans="1:10" ht="13.5">
      <c r="A45" s="44" t="s">
        <v>66</v>
      </c>
      <c r="B45" s="71">
        <f>C45+E45</f>
        <v>7</v>
      </c>
      <c r="C45" s="63">
        <v>4</v>
      </c>
      <c r="D45" s="64"/>
      <c r="E45" s="64">
        <v>3</v>
      </c>
      <c r="F45" s="64" t="s">
        <v>79</v>
      </c>
      <c r="G45" s="64"/>
      <c r="H45" s="64"/>
      <c r="I45" s="64"/>
      <c r="J45" s="65"/>
    </row>
    <row r="46" spans="1:10" ht="13.5">
      <c r="A46" s="44" t="s">
        <v>58</v>
      </c>
      <c r="B46" s="71">
        <f>SUM(C46:J46)</f>
        <v>17</v>
      </c>
      <c r="C46" s="63">
        <v>5</v>
      </c>
      <c r="D46" s="64">
        <v>2</v>
      </c>
      <c r="E46" s="64">
        <v>5</v>
      </c>
      <c r="F46" s="64"/>
      <c r="G46" s="64"/>
      <c r="H46" s="64">
        <v>2</v>
      </c>
      <c r="I46" s="64"/>
      <c r="J46" s="65">
        <v>3</v>
      </c>
    </row>
    <row r="47" spans="1:10" ht="13.5">
      <c r="A47" s="44" t="s">
        <v>59</v>
      </c>
      <c r="B47" s="71"/>
      <c r="C47" s="63"/>
      <c r="D47" s="64"/>
      <c r="E47" s="64"/>
      <c r="F47" s="64"/>
      <c r="G47" s="64"/>
      <c r="H47" s="64"/>
      <c r="I47" s="64"/>
      <c r="J47" s="65"/>
    </row>
    <row r="48" spans="1:11" ht="14.25" thickBot="1">
      <c r="A48" s="44" t="s">
        <v>61</v>
      </c>
      <c r="B48" s="42">
        <f t="shared" si="0"/>
        <v>43</v>
      </c>
      <c r="C48" s="49">
        <v>20</v>
      </c>
      <c r="D48" s="42"/>
      <c r="E48" s="64">
        <v>10</v>
      </c>
      <c r="F48" s="64">
        <v>5</v>
      </c>
      <c r="G48" s="42">
        <v>5</v>
      </c>
      <c r="H48" s="42">
        <v>3</v>
      </c>
      <c r="I48" s="42"/>
      <c r="J48" s="43"/>
      <c r="K48" s="48"/>
    </row>
    <row r="49" spans="1:11" ht="13.5" thickBot="1">
      <c r="A49" s="50" t="s">
        <v>15</v>
      </c>
      <c r="B49" s="51">
        <f>B11+B12+B15+B16+B17+B18+B19+B20+B26+B33+B34+B40+B43</f>
        <v>28019.2</v>
      </c>
      <c r="C49" s="51">
        <f aca="true" t="shared" si="1" ref="C49:J49">C11+C12+C15+C16+C17+C18+C19+C20+C26+C33+C34+C40+C43</f>
        <v>16495.8</v>
      </c>
      <c r="D49" s="51">
        <f t="shared" si="1"/>
        <v>490.8</v>
      </c>
      <c r="E49" s="51">
        <f t="shared" si="1"/>
        <v>4588.4</v>
      </c>
      <c r="F49" s="57">
        <f t="shared" si="1"/>
        <v>2474.7</v>
      </c>
      <c r="G49" s="51">
        <f t="shared" si="1"/>
        <v>2965.5999999999995</v>
      </c>
      <c r="H49" s="51">
        <f t="shared" si="1"/>
        <v>413</v>
      </c>
      <c r="I49" s="51">
        <f t="shared" si="1"/>
        <v>0</v>
      </c>
      <c r="J49" s="52">
        <f t="shared" si="1"/>
        <v>590.9</v>
      </c>
      <c r="K49" s="48"/>
    </row>
    <row r="50" spans="2:10" ht="12.75">
      <c r="B50" s="48">
        <v>28019.2</v>
      </c>
      <c r="C50" s="48"/>
      <c r="E50" s="48"/>
      <c r="F50" s="48"/>
      <c r="G50" s="48"/>
      <c r="H50" s="48"/>
      <c r="J50" s="48"/>
    </row>
    <row r="51" spans="1:10" ht="12.75">
      <c r="A51" s="124" t="s">
        <v>75</v>
      </c>
      <c r="B51" s="124"/>
      <c r="C51" s="124"/>
      <c r="D51" s="124"/>
      <c r="E51" s="124"/>
      <c r="F51" s="124"/>
      <c r="G51" s="124"/>
      <c r="H51" s="124"/>
      <c r="I51" s="124"/>
      <c r="J51" s="48"/>
    </row>
    <row r="53" spans="1:4" ht="12.75">
      <c r="A53" s="40" t="s">
        <v>51</v>
      </c>
      <c r="B53" s="40"/>
      <c r="C53" s="40"/>
      <c r="D53" s="40"/>
    </row>
    <row r="54" ht="12.75">
      <c r="B54" s="48"/>
    </row>
    <row r="55" ht="12.75">
      <c r="A55" t="s">
        <v>71</v>
      </c>
    </row>
  </sheetData>
  <sheetProtection/>
  <mergeCells count="13">
    <mergeCell ref="A51:I51"/>
    <mergeCell ref="D9:D10"/>
    <mergeCell ref="G9:G10"/>
    <mergeCell ref="F9:F10"/>
    <mergeCell ref="H9:H10"/>
    <mergeCell ref="I9:I10"/>
    <mergeCell ref="A1:J3"/>
    <mergeCell ref="A8:A10"/>
    <mergeCell ref="B8:B10"/>
    <mergeCell ref="C8:J8"/>
    <mergeCell ref="C9:C10"/>
    <mergeCell ref="E9:E10"/>
    <mergeCell ref="J9:J10"/>
  </mergeCells>
  <printOptions/>
  <pageMargins left="0.51" right="0.37" top="0.48" bottom="1" header="0.3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КУЛЬТУРА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ЗАРИНА</dc:creator>
  <cp:keywords/>
  <dc:description/>
  <cp:lastModifiedBy>Фан</cp:lastModifiedBy>
  <cp:lastPrinted>2015-10-29T10:32:51Z</cp:lastPrinted>
  <dcterms:created xsi:type="dcterms:W3CDTF">2010-04-09T04:03:42Z</dcterms:created>
  <dcterms:modified xsi:type="dcterms:W3CDTF">2015-11-19T11:31:34Z</dcterms:modified>
  <cp:category/>
  <cp:version/>
  <cp:contentType/>
  <cp:contentStatus/>
</cp:coreProperties>
</file>